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esktop\2025\PLAN NABAVE\"/>
    </mc:Choice>
  </mc:AlternateContent>
  <xr:revisionPtr revIDLastSave="0" documentId="8_{5D61BDAA-7FB9-4CFA-88D1-B2329488D5A6}" xr6:coauthVersionLast="47" xr6:coauthVersionMax="47" xr10:uidLastSave="{00000000-0000-0000-0000-000000000000}"/>
  <bookViews>
    <workbookView xWindow="-120" yWindow="-120" windowWidth="25440" windowHeight="15270" xr2:uid="{8C688890-03CC-40DC-A80D-9A727CCFBE1F}"/>
  </bookViews>
  <sheets>
    <sheet name="plan nabave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1" i="1" l="1"/>
  <c r="D65" i="1"/>
  <c r="K46" i="1"/>
  <c r="D27" i="1"/>
  <c r="D70" i="1"/>
  <c r="D82" i="1" l="1"/>
  <c r="D76" i="1"/>
  <c r="D79" i="1" l="1"/>
  <c r="D62" i="1"/>
  <c r="D49" i="1"/>
  <c r="D17" i="1"/>
  <c r="D14" i="1"/>
  <c r="D11" i="1"/>
  <c r="D10" i="1"/>
  <c r="D9" i="1"/>
</calcChain>
</file>

<file path=xl/sharedStrings.xml><?xml version="1.0" encoding="utf-8"?>
<sst xmlns="http://schemas.openxmlformats.org/spreadsheetml/2006/main" count="511" uniqueCount="234">
  <si>
    <t>Evidencijski broj nabave</t>
  </si>
  <si>
    <t>Predmet nabave</t>
  </si>
  <si>
    <t>Brojčana oznaka predmeta nabave iz Jedinstvenog rječnika javne nabave (CPV)</t>
  </si>
  <si>
    <t>Procijenjena vrijednost nabave (EUR)</t>
  </si>
  <si>
    <t>Vrsta postupka</t>
  </si>
  <si>
    <t>Posebni režim nabave</t>
  </si>
  <si>
    <t>Predmet podijeljen na grupe?</t>
  </si>
  <si>
    <t>Financira li se ugovor ili o.s. iz fondova EU</t>
  </si>
  <si>
    <t>Sklapa se Ugovor/okvirni sporazum?</t>
  </si>
  <si>
    <t>Planirani početak postupka</t>
  </si>
  <si>
    <t>Planirano trajanje ugovora ili okvirnog sporazuma</t>
  </si>
  <si>
    <t>Vrijedi od</t>
  </si>
  <si>
    <t>Napomena</t>
  </si>
  <si>
    <t>I. JAVNA NABAVA JEDNOSTAVNE VRIJEDNOSTI</t>
  </si>
  <si>
    <t>USLUGE</t>
  </si>
  <si>
    <t>NJV-01/25</t>
  </si>
  <si>
    <t>Gorivo</t>
  </si>
  <si>
    <t>09134200</t>
  </si>
  <si>
    <t>Postupak jednostavne nabave</t>
  </si>
  <si>
    <t>NE</t>
  </si>
  <si>
    <t>Ugovor</t>
  </si>
  <si>
    <t>NJV-02/25</t>
  </si>
  <si>
    <t>Deratizacija i dezinsekcija</t>
  </si>
  <si>
    <t>Narudžbenica</t>
  </si>
  <si>
    <t>NJV-03/25</t>
  </si>
  <si>
    <t>Projektna dokumentacija obnove zgrada DVD-a Skradin</t>
  </si>
  <si>
    <t>NJV-04/25</t>
  </si>
  <si>
    <t>Prometni elaborat</t>
  </si>
  <si>
    <t>NJV-05/25</t>
  </si>
  <si>
    <t>Administrativni računalni sustav za prometno redarstvo</t>
  </si>
  <si>
    <t>NJV-06/25</t>
  </si>
  <si>
    <t>Usluge zbrinjavanja i uklanjanja životinja</t>
  </si>
  <si>
    <t>NJV-07/25</t>
  </si>
  <si>
    <t>Praćenje stanja na saniranom odlagalištu Bratiškovački gaj</t>
  </si>
  <si>
    <t>NJV-08/25</t>
  </si>
  <si>
    <t>Projekt građevine za pružanje medicinske i zdravstvene usluge</t>
  </si>
  <si>
    <t>NJV-09/25</t>
  </si>
  <si>
    <t>telekomunikacijske usluge</t>
  </si>
  <si>
    <t>NJV-10/25</t>
  </si>
  <si>
    <t>Nabava kućanskih i osnovnih higijenskih potrepština, projekt Zaželi</t>
  </si>
  <si>
    <t>DA</t>
  </si>
  <si>
    <t>NJV-11/25</t>
  </si>
  <si>
    <t>Projektna dokumentacija SRZ Dubravice</t>
  </si>
  <si>
    <t>NJV-12/25</t>
  </si>
  <si>
    <t>idejno rješenje stambene zone za parking stanara</t>
  </si>
  <si>
    <t>NJV-13/25</t>
  </si>
  <si>
    <t>Nadogradnja GIS sustava</t>
  </si>
  <si>
    <t>NJV-14/25</t>
  </si>
  <si>
    <t>usluge stručnog nadzora hitna</t>
  </si>
  <si>
    <t>NJV-15/25</t>
  </si>
  <si>
    <t>upravljanje projektom i tehnička podrška pri provedbi projekta ITU- MULTIFUNKCIONALNI CENTAR SCARDONA</t>
  </si>
  <si>
    <t>RADOVI</t>
  </si>
  <si>
    <t>NJV-16/25</t>
  </si>
  <si>
    <t>Uređenje javno prometne površine u Rupama (Marasovića guvno)</t>
  </si>
  <si>
    <t>NJV-17/25</t>
  </si>
  <si>
    <t>Tekuće i investicijsko održavanje cesta</t>
  </si>
  <si>
    <t>NJV-18/25</t>
  </si>
  <si>
    <t>Tekuće i investicijsko održavanje plaža</t>
  </si>
  <si>
    <t>NJV-19/25</t>
  </si>
  <si>
    <t>Uređenje staze Put Vidikovca IV. Faza</t>
  </si>
  <si>
    <t>NJV-20/25</t>
  </si>
  <si>
    <t>Poljski i protupožarni putevi</t>
  </si>
  <si>
    <t>NJV-21/25</t>
  </si>
  <si>
    <t xml:space="preserve">Izgradnja dječjih igrališta </t>
  </si>
  <si>
    <t>NJV-22/25</t>
  </si>
  <si>
    <t>Sanacija divljih deponija</t>
  </si>
  <si>
    <t>NJV-23/25</t>
  </si>
  <si>
    <t>Poboljšanje infrastrukture na područjima naseljenim pripadnicima nacionalnih manjina</t>
  </si>
  <si>
    <t>NJV-24/25</t>
  </si>
  <si>
    <t>sanacija potpornih zidova</t>
  </si>
  <si>
    <t>NJV-25/25</t>
  </si>
  <si>
    <t>Izgradnja spomenika hrvatskim braniteljima</t>
  </si>
  <si>
    <t>NJV-26/25</t>
  </si>
  <si>
    <t>Uređenje javne površine na k.č.3254/2 k.o. Skradin</t>
  </si>
  <si>
    <t>NJV-27/25</t>
  </si>
  <si>
    <t>Izgradnja javne rasvjete u Rupama</t>
  </si>
  <si>
    <t>NJV-28/25</t>
  </si>
  <si>
    <t>Uređenje parkirališta u Skradinu- II.faza</t>
  </si>
  <si>
    <t>NJV-29/25</t>
  </si>
  <si>
    <t>Sanacija igrališta u Rupama</t>
  </si>
  <si>
    <t>NJV-30/25</t>
  </si>
  <si>
    <t>Izgradnja grobnica</t>
  </si>
  <si>
    <t>NJV-31/25</t>
  </si>
  <si>
    <t>sanacija slivnih voda</t>
  </si>
  <si>
    <t>NJV-32/25</t>
  </si>
  <si>
    <t>uređenje parkirališta u Rokovači</t>
  </si>
  <si>
    <t>45000000</t>
  </si>
  <si>
    <t>NJV-33/25</t>
  </si>
  <si>
    <t>Uređenje javne površine k.č. 148/15</t>
  </si>
  <si>
    <t>NJV-34/25</t>
  </si>
  <si>
    <t>Uređenje javne površine k.č. 148/16</t>
  </si>
  <si>
    <t>NJV-35/25</t>
  </si>
  <si>
    <t>adaptacija potkrovlja zgrade k.č. 559</t>
  </si>
  <si>
    <t>45262700</t>
  </si>
  <si>
    <t>NJV-36/25</t>
  </si>
  <si>
    <t>45214100</t>
  </si>
  <si>
    <t>NJV-37/25</t>
  </si>
  <si>
    <t>Sufinanciranje uređenja igrališta u Bratiškovcima</t>
  </si>
  <si>
    <t>ROBA</t>
  </si>
  <si>
    <t>NJV-38/25</t>
  </si>
  <si>
    <t>Uredski materijal i ostali materijalni rashodi</t>
  </si>
  <si>
    <t>NJV-39/25</t>
  </si>
  <si>
    <t>Autobusne čekaonice</t>
  </si>
  <si>
    <t>NJV-40/25</t>
  </si>
  <si>
    <t xml:space="preserve">Oprema prometne infrastrukture-kućišta </t>
  </si>
  <si>
    <t>NJV-41/25</t>
  </si>
  <si>
    <t>Oprema prometne infrastrukture-ostalo</t>
  </si>
  <si>
    <t>UKUPNO NABAVA JEDNOSTAVNE VRIJEDNOSTI:</t>
  </si>
  <si>
    <t>II. JAVNA  NABAVA MALE VRIJEDNOSTI:</t>
  </si>
  <si>
    <t>NMV-01/25</t>
  </si>
  <si>
    <t>Uređenje nerazvrstane ceste na području Grada Skradina</t>
  </si>
  <si>
    <t>Otvoreni postupak</t>
  </si>
  <si>
    <t>III.KVARTAL</t>
  </si>
  <si>
    <t>2 mjeseca</t>
  </si>
  <si>
    <t>NMV-02/25</t>
  </si>
  <si>
    <t>IV.KVARTAL</t>
  </si>
  <si>
    <t>NMV-03/25</t>
  </si>
  <si>
    <t>Uređenje prostora hitne pomoći</t>
  </si>
  <si>
    <t>II.KVARTAL</t>
  </si>
  <si>
    <t>4 mjeseca</t>
  </si>
  <si>
    <t>NMV-04/25</t>
  </si>
  <si>
    <t>Izgradnja boćarskog doma Ićevo</t>
  </si>
  <si>
    <t>8 mjeseca</t>
  </si>
  <si>
    <t xml:space="preserve">SANACIJA KOLNIKA NA ŽUPANIJSKOJ CESTI ŽC6075
</t>
  </si>
  <si>
    <t>3 mjeseca</t>
  </si>
  <si>
    <t>71250000</t>
  </si>
  <si>
    <t>NMV-05/25</t>
  </si>
  <si>
    <t>09310000</t>
  </si>
  <si>
    <t>12 mjeseci</t>
  </si>
  <si>
    <t>Oprema prometne infrastrukture-kamere za promet u mirovanju</t>
  </si>
  <si>
    <t>I.Kvartal</t>
  </si>
  <si>
    <t>UKUPNA VRIJEDNOST NABAVE MALE VRIJEDNOSTI:</t>
  </si>
  <si>
    <t>SVEUKUPNA JAVNA NABAVA 2025. GODINA:</t>
  </si>
  <si>
    <t>Ovaj Plan stupa na snagu danom donošenja, a objavit će se u EOJN i na internetskim stranicama Grada Skradina.</t>
  </si>
  <si>
    <t>www.grad-skradin.com</t>
  </si>
  <si>
    <t>Klasa: 400-05/25-01/1</t>
  </si>
  <si>
    <t>GRADONAČELNIK</t>
  </si>
  <si>
    <t>Na temelju članka 28. Zakona o javnoj nabavi ("Narodne novine" br. 120/ 16, 114/22) i članka 48. Statuta Grada Skradina ("Službeni vjesnik Šibensko- kninske županije" br.3/21, 15/22, 29/23) Gradonačelnik Grada Skradina donosi</t>
  </si>
  <si>
    <t>90923000</t>
  </si>
  <si>
    <t>71240000</t>
  </si>
  <si>
    <t>48000000</t>
  </si>
  <si>
    <t>85210000</t>
  </si>
  <si>
    <t>71313000</t>
  </si>
  <si>
    <t>64212300</t>
  </si>
  <si>
    <t>39830000</t>
  </si>
  <si>
    <t>38221000</t>
  </si>
  <si>
    <t>71520000</t>
  </si>
  <si>
    <t>72240000</t>
  </si>
  <si>
    <t>45233200</t>
  </si>
  <si>
    <t>45233141</t>
  </si>
  <si>
    <t>45243400</t>
  </si>
  <si>
    <t>45233160</t>
  </si>
  <si>
    <t>45236210</t>
  </si>
  <si>
    <t>45222110</t>
  </si>
  <si>
    <t>45262620</t>
  </si>
  <si>
    <t>45212320</t>
  </si>
  <si>
    <t>45242000</t>
  </si>
  <si>
    <t>45316100</t>
  </si>
  <si>
    <t>45212290</t>
  </si>
  <si>
    <t>45215400</t>
  </si>
  <si>
    <t>45231110</t>
  </si>
  <si>
    <t>30192000</t>
  </si>
  <si>
    <t>44212321</t>
  </si>
  <si>
    <t>32323500</t>
  </si>
  <si>
    <t>45233222</t>
  </si>
  <si>
    <t>45212225</t>
  </si>
  <si>
    <t>45200000</t>
  </si>
  <si>
    <t>45233120</t>
  </si>
  <si>
    <t>NMV 06/25</t>
  </si>
  <si>
    <t>NMV-07/25</t>
  </si>
  <si>
    <t>NMV-08/25</t>
  </si>
  <si>
    <t>uređenje igrališta u Lađevcima</t>
  </si>
  <si>
    <t>izgradnja igrališta u Dubravicama</t>
  </si>
  <si>
    <t>NJV-42/25</t>
  </si>
  <si>
    <t>NJV-43/25</t>
  </si>
  <si>
    <t>povećan iznos 26.02.2025</t>
  </si>
  <si>
    <t>dodano 26.02.2025</t>
  </si>
  <si>
    <t>dodano 26.02.2026</t>
  </si>
  <si>
    <t>NJV 44/25</t>
  </si>
  <si>
    <t>usluge stručnog nadzora na ŽC6075</t>
  </si>
  <si>
    <t/>
  </si>
  <si>
    <t>dodano 07.03.2025</t>
  </si>
  <si>
    <t>mjenjano 07.03.2025.</t>
  </si>
  <si>
    <t>dodano 04.04.2025.</t>
  </si>
  <si>
    <t>NJV 45/25</t>
  </si>
  <si>
    <t>NJV 46/25</t>
  </si>
  <si>
    <t>usluga pripreme i podonošenje projektnog prijedloga za sufinanciranje  projekta Multifunkcionalni centar Scardona</t>
  </si>
  <si>
    <t>79421200</t>
  </si>
  <si>
    <t>NJV 47/25</t>
  </si>
  <si>
    <t xml:space="preserve">usluge izrade dokumenata prilagodbe projekta ITU- MULTIFUNKCIONALNI CENTAR SCARDONA  na klimatske promjene- Procjena klimatskog potvrđivanja </t>
  </si>
  <si>
    <t>90713000</t>
  </si>
  <si>
    <t>NJV 48/25</t>
  </si>
  <si>
    <t>79418000</t>
  </si>
  <si>
    <t>zaštita komunalne lučice</t>
  </si>
  <si>
    <t>izgradnja nerazvrstane ceste u naselju  Bilastanovi i Piramatovci</t>
  </si>
  <si>
    <t>NJV 49/25</t>
  </si>
  <si>
    <t>NJV 50/25</t>
  </si>
  <si>
    <t>Usluga izrade dokumentacije o nabavi i provedbu postupaka javne nabave za radove, opremanje i uslugu nadzora Multifunkcionalni centar Scardona</t>
  </si>
  <si>
    <t>Izgradnja javne rasvjete u Dubravicama  uz ŽC 6705 Dubravice I. faza</t>
  </si>
  <si>
    <t>MJENJANO 07.04.2025</t>
  </si>
  <si>
    <t>dodano 07.04.2025.</t>
  </si>
  <si>
    <t>mjenjano 17.04.2025</t>
  </si>
  <si>
    <t>NJV 51/25</t>
  </si>
  <si>
    <t>uređenje plaže- suncobrani</t>
  </si>
  <si>
    <t>NJV 52/25</t>
  </si>
  <si>
    <t xml:space="preserve">izgradnja dječjeg igrališta </t>
  </si>
  <si>
    <t>dodano 28.05.2025</t>
  </si>
  <si>
    <t>Opskrba električnom energijom</t>
  </si>
  <si>
    <t>mr.sc. Antonijo Brajković, v.r.</t>
  </si>
  <si>
    <t>brisano 16.09.2025.</t>
  </si>
  <si>
    <t>mjenjano 16.09.2025.</t>
  </si>
  <si>
    <t xml:space="preserve"> nadogradnja  vrtića I.faza</t>
  </si>
  <si>
    <t>NJV 53/25</t>
  </si>
  <si>
    <t xml:space="preserve">Multifunkcionalni centar Scardona- izvođenje radova izgradnje </t>
  </si>
  <si>
    <t>usluge stručnog nadzora MFC</t>
  </si>
  <si>
    <t>projektantski nadzor MFC</t>
  </si>
  <si>
    <t>15 mjeseci</t>
  </si>
  <si>
    <t>16 mjeseci</t>
  </si>
  <si>
    <t>mjenjano 16.10.2025.</t>
  </si>
  <si>
    <t>MJENJANO 16.10.2025.</t>
  </si>
  <si>
    <t>mjenjano 16.10.2025</t>
  </si>
  <si>
    <t>dodano 16.10.2025.</t>
  </si>
  <si>
    <t>ne</t>
  </si>
  <si>
    <t>da</t>
  </si>
  <si>
    <t>ugovor</t>
  </si>
  <si>
    <t>NJV 54/25</t>
  </si>
  <si>
    <t>NMV-09/25</t>
  </si>
  <si>
    <t>otvoreni postupak</t>
  </si>
  <si>
    <t>IV</t>
  </si>
  <si>
    <t>36 mjeseci</t>
  </si>
  <si>
    <t>24</t>
  </si>
  <si>
    <t>PLAN NABAVE XI.</t>
  </si>
  <si>
    <t>Urbroj: 2182-03-01-25-11</t>
  </si>
  <si>
    <t>Skradin, 20.12.2025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</si>
</sst>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#,##0.00\ &quot;€&quot;;\-#,##0.00\ &quot;€&quot;"/>
    <numFmt numFmtId="43" formatCode="_-* #,##0.00_-;\-* #,##0.00_-;_-* &quot;-&quot;??_-;_-@_-"/>
    <numFmt numFmtId="164" formatCode="#,##0.00\ [$€-1]"/>
    <numFmt numFmtId="165" formatCode="#,##0.00\ &quot;€&quot;"/>
    <numFmt numFmtId="166" formatCode="#,##0\ &quot;€&quot;"/>
  </numFmts>
  <fonts count="2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trike/>
      <sz val="9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u/>
      <sz val="9"/>
      <color theme="10"/>
      <name val="Calibri"/>
      <family val="2"/>
      <charset val="238"/>
      <scheme val="minor"/>
    </font>
    <font>
      <sz val="8"/>
      <color rgb="FF474747"/>
      <name val="Arial"/>
      <family val="2"/>
      <charset val="238"/>
    </font>
    <font>
      <strike/>
      <sz val="8"/>
      <name val="Calibri"/>
      <family val="2"/>
      <charset val="238"/>
      <scheme val="minor"/>
    </font>
    <font>
      <strike/>
      <sz val="9"/>
      <color theme="1"/>
      <name val="Calibri"/>
      <family val="2"/>
      <charset val="238"/>
      <scheme val="minor"/>
    </font>
    <font>
      <sz val="11"/>
      <color indexed="8"/>
      <name val="Calibri"/>
      <family val="2"/>
    </font>
    <font>
      <sz val="9"/>
      <color rgb="FF474747"/>
      <name val="Arial"/>
      <family val="2"/>
      <charset val="238"/>
    </font>
    <font>
      <sz val="9"/>
      <color indexed="8"/>
      <name val="Calibri"/>
      <family val="2"/>
    </font>
    <font>
      <strike/>
      <sz val="11"/>
      <color theme="1"/>
      <name val="Calibri"/>
      <family val="2"/>
      <charset val="238"/>
      <scheme val="minor"/>
    </font>
    <font>
      <strike/>
      <sz val="9"/>
      <color indexed="8"/>
      <name val="Calibri"/>
      <family val="2"/>
    </font>
    <font>
      <strike/>
      <sz val="9"/>
      <name val="Calibri"/>
      <family val="2"/>
      <scheme val="minor"/>
    </font>
    <font>
      <strike/>
      <sz val="8"/>
      <color theme="1"/>
      <name val="Calibri"/>
      <family val="2"/>
      <charset val="238"/>
      <scheme val="minor"/>
    </font>
    <font>
      <sz val="9"/>
      <color rgb="FF000000"/>
      <name val="Calibri"/>
      <family val="2"/>
    </font>
    <font>
      <sz val="9"/>
      <name val="Calibri"/>
      <family val="2"/>
      <scheme val="minor"/>
    </font>
    <font>
      <strike/>
      <sz val="9"/>
      <color rgb="FF000000"/>
      <name val="Calibri"/>
      <family val="2"/>
    </font>
    <font>
      <strike/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dotted">
        <color rgb="FFF5F5F5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13" fillId="0" borderId="0"/>
  </cellStyleXfs>
  <cellXfs count="227">
    <xf numFmtId="0" fontId="0" fillId="0" borderId="0" xfId="0"/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 applyProtection="1">
      <alignment vertical="center" wrapText="1"/>
      <protection locked="0"/>
    </xf>
    <xf numFmtId="0" fontId="4" fillId="0" borderId="8" xfId="0" applyFont="1" applyBorder="1" applyAlignment="1">
      <alignment horizontal="left" vertical="center" wrapText="1"/>
    </xf>
    <xf numFmtId="49" fontId="4" fillId="0" borderId="8" xfId="0" applyNumberFormat="1" applyFont="1" applyBorder="1" applyAlignment="1" applyProtection="1">
      <alignment horizontal="center" vertical="center" wrapText="1"/>
      <protection locked="0"/>
    </xf>
    <xf numFmtId="164" fontId="3" fillId="0" borderId="8" xfId="0" applyNumberFormat="1" applyFont="1" applyBorder="1" applyAlignment="1" applyProtection="1">
      <alignment horizontal="center" vertical="center" wrapText="1"/>
      <protection locked="0"/>
    </xf>
    <xf numFmtId="0" fontId="4" fillId="0" borderId="8" xfId="0" applyFont="1" applyBorder="1" applyAlignment="1">
      <alignment vertical="center" wrapText="1"/>
    </xf>
    <xf numFmtId="0" fontId="4" fillId="0" borderId="8" xfId="0" applyFont="1" applyBorder="1" applyAlignment="1" applyProtection="1">
      <alignment vertical="center" wrapText="1"/>
      <protection locked="0"/>
    </xf>
    <xf numFmtId="0" fontId="4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 applyProtection="1">
      <alignment vertical="center" wrapText="1"/>
      <protection locked="0"/>
    </xf>
    <xf numFmtId="0" fontId="4" fillId="3" borderId="10" xfId="0" applyFont="1" applyFill="1" applyBorder="1" applyAlignment="1">
      <alignment horizontal="left" vertical="center" wrapText="1"/>
    </xf>
    <xf numFmtId="1" fontId="4" fillId="3" borderId="1" xfId="0" applyNumberFormat="1" applyFont="1" applyFill="1" applyBorder="1" applyAlignment="1" applyProtection="1">
      <alignment horizontal="center" vertical="center" wrapText="1"/>
      <protection locked="0"/>
    </xf>
    <xf numFmtId="164" fontId="3" fillId="3" borderId="11" xfId="0" applyNumberFormat="1" applyFont="1" applyFill="1" applyBorder="1" applyAlignment="1" applyProtection="1">
      <alignment horizontal="center" vertical="center" wrapText="1"/>
      <protection locked="0"/>
    </xf>
    <xf numFmtId="0" fontId="4" fillId="3" borderId="1" xfId="0" applyFont="1" applyFill="1" applyBorder="1" applyAlignment="1">
      <alignment vertical="center" wrapText="1"/>
    </xf>
    <xf numFmtId="0" fontId="4" fillId="3" borderId="8" xfId="0" applyFont="1" applyFill="1" applyBorder="1" applyAlignment="1">
      <alignment vertical="center" wrapText="1"/>
    </xf>
    <xf numFmtId="0" fontId="7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 applyProtection="1">
      <alignment vertical="center" wrapText="1"/>
      <protection locked="0"/>
    </xf>
    <xf numFmtId="1" fontId="4" fillId="0" borderId="8" xfId="0" applyNumberFormat="1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1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3" borderId="1" xfId="0" applyFont="1" applyFill="1" applyBorder="1" applyAlignment="1">
      <alignment horizontal="left" vertical="center" wrapText="1"/>
    </xf>
    <xf numFmtId="164" fontId="4" fillId="3" borderId="1" xfId="0" applyNumberFormat="1" applyFont="1" applyFill="1" applyBorder="1" applyAlignment="1" applyProtection="1">
      <alignment horizontal="center" vertical="center" wrapText="1"/>
      <protection locked="0"/>
    </xf>
    <xf numFmtId="164" fontId="4" fillId="0" borderId="1" xfId="0" applyNumberFormat="1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7" fontId="3" fillId="0" borderId="1" xfId="1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0" fontId="4" fillId="3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1" fontId="4" fillId="0" borderId="0" xfId="0" applyNumberFormat="1" applyFont="1" applyAlignment="1" applyProtection="1">
      <alignment horizontal="center" vertical="center" wrapText="1"/>
      <protection locked="0"/>
    </xf>
    <xf numFmtId="164" fontId="4" fillId="0" borderId="0" xfId="0" applyNumberFormat="1" applyFont="1" applyAlignment="1" applyProtection="1">
      <alignment horizontal="center" vertical="center" wrapText="1"/>
      <protection locked="0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4" fillId="0" borderId="18" xfId="0" applyFont="1" applyBorder="1" applyAlignment="1" applyProtection="1">
      <alignment vertical="center" wrapText="1"/>
      <protection locked="0"/>
    </xf>
    <xf numFmtId="0" fontId="4" fillId="3" borderId="17" xfId="0" applyFont="1" applyFill="1" applyBorder="1" applyAlignment="1">
      <alignment vertical="center" wrapText="1"/>
    </xf>
    <xf numFmtId="0" fontId="4" fillId="3" borderId="6" xfId="0" applyFont="1" applyFill="1" applyBorder="1" applyAlignment="1">
      <alignment horizontal="left" vertical="top" wrapText="1"/>
    </xf>
    <xf numFmtId="1" fontId="4" fillId="3" borderId="6" xfId="0" applyNumberFormat="1" applyFont="1" applyFill="1" applyBorder="1" applyAlignment="1" applyProtection="1">
      <alignment horizontal="center" vertical="center" wrapText="1"/>
      <protection locked="0"/>
    </xf>
    <xf numFmtId="164" fontId="4" fillId="3" borderId="6" xfId="0" applyNumberFormat="1" applyFont="1" applyFill="1" applyBorder="1" applyAlignment="1" applyProtection="1">
      <alignment horizontal="center" vertical="center" wrapText="1"/>
      <protection locked="0"/>
    </xf>
    <xf numFmtId="164" fontId="5" fillId="3" borderId="6" xfId="0" applyNumberFormat="1" applyFont="1" applyFill="1" applyBorder="1" applyAlignment="1" applyProtection="1">
      <alignment horizontal="center" vertical="center" wrapText="1"/>
      <protection locked="0"/>
    </xf>
    <xf numFmtId="0" fontId="7" fillId="3" borderId="6" xfId="0" applyFont="1" applyFill="1" applyBorder="1" applyAlignment="1">
      <alignment vertical="center" wrapText="1"/>
    </xf>
    <xf numFmtId="0" fontId="4" fillId="3" borderId="6" xfId="0" applyFont="1" applyFill="1" applyBorder="1" applyAlignment="1">
      <alignment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 applyProtection="1">
      <alignment vertical="center" wrapText="1"/>
      <protection locked="0"/>
    </xf>
    <xf numFmtId="164" fontId="5" fillId="2" borderId="1" xfId="0" applyNumberFormat="1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left" vertical="center" wrapText="1"/>
    </xf>
    <xf numFmtId="0" fontId="4" fillId="2" borderId="11" xfId="0" applyFont="1" applyFill="1" applyBorder="1" applyAlignment="1">
      <alignment horizontal="left" vertical="center" wrapText="1"/>
    </xf>
    <xf numFmtId="0" fontId="4" fillId="3" borderId="0" xfId="0" applyFont="1" applyFill="1" applyAlignment="1">
      <alignment vertical="center" wrapText="1"/>
    </xf>
    <xf numFmtId="0" fontId="4" fillId="3" borderId="0" xfId="0" applyFont="1" applyFill="1" applyAlignment="1">
      <alignment horizontal="left" vertical="center" wrapText="1"/>
    </xf>
    <xf numFmtId="0" fontId="4" fillId="3" borderId="0" xfId="0" applyFont="1" applyFill="1"/>
    <xf numFmtId="0" fontId="3" fillId="0" borderId="0" xfId="0" applyFont="1"/>
    <xf numFmtId="0" fontId="0" fillId="0" borderId="0" xfId="0" applyAlignment="1">
      <alignment horizontal="center"/>
    </xf>
    <xf numFmtId="0" fontId="4" fillId="3" borderId="0" xfId="0" applyFont="1" applyFill="1" applyAlignment="1" applyProtection="1">
      <alignment vertical="center" wrapText="1"/>
      <protection locked="0"/>
    </xf>
    <xf numFmtId="164" fontId="4" fillId="3" borderId="0" xfId="0" applyNumberFormat="1" applyFont="1" applyFill="1" applyAlignment="1" applyProtection="1">
      <alignment horizontal="center" vertical="center" wrapText="1"/>
      <protection locked="0"/>
    </xf>
    <xf numFmtId="0" fontId="3" fillId="3" borderId="0" xfId="0" applyFont="1" applyFill="1"/>
    <xf numFmtId="0" fontId="0" fillId="3" borderId="0" xfId="0" applyFill="1"/>
    <xf numFmtId="0" fontId="0" fillId="3" borderId="0" xfId="0" applyFill="1" applyAlignment="1">
      <alignment horizontal="center"/>
    </xf>
    <xf numFmtId="0" fontId="10" fillId="0" borderId="0" xfId="0" applyFont="1"/>
    <xf numFmtId="164" fontId="4" fillId="3" borderId="1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 applyProtection="1">
      <alignment vertical="center" wrapText="1"/>
      <protection locked="0"/>
    </xf>
    <xf numFmtId="0" fontId="7" fillId="0" borderId="1" xfId="0" applyFont="1" applyBorder="1" applyAlignment="1">
      <alignment horizontal="left" vertical="center" wrapText="1"/>
    </xf>
    <xf numFmtId="1" fontId="7" fillId="0" borderId="1" xfId="0" applyNumberFormat="1" applyFont="1" applyBorder="1" applyAlignment="1" applyProtection="1">
      <alignment horizontal="center" vertical="center" wrapText="1"/>
      <protection locked="0"/>
    </xf>
    <xf numFmtId="164" fontId="12" fillId="0" borderId="1" xfId="0" applyNumberFormat="1" applyFont="1" applyBorder="1" applyAlignment="1" applyProtection="1">
      <alignment horizontal="center" vertical="center" wrapText="1"/>
      <protection locked="0"/>
    </xf>
    <xf numFmtId="0" fontId="7" fillId="0" borderId="8" xfId="0" applyFont="1" applyBorder="1" applyAlignment="1">
      <alignment vertical="center" wrapText="1"/>
    </xf>
    <xf numFmtId="0" fontId="7" fillId="0" borderId="1" xfId="0" applyFont="1" applyBorder="1" applyAlignment="1" applyProtection="1">
      <alignment vertical="center" wrapText="1"/>
      <protection locked="0"/>
    </xf>
    <xf numFmtId="0" fontId="4" fillId="4" borderId="1" xfId="0" applyFont="1" applyFill="1" applyBorder="1" applyAlignment="1">
      <alignment horizontal="center" vertical="center" wrapText="1"/>
    </xf>
    <xf numFmtId="49" fontId="11" fillId="0" borderId="1" xfId="0" applyNumberFormat="1" applyFont="1" applyBorder="1" applyAlignment="1" applyProtection="1">
      <alignment vertical="center" wrapText="1"/>
      <protection locked="0"/>
    </xf>
    <xf numFmtId="49" fontId="7" fillId="0" borderId="1" xfId="0" applyNumberFormat="1" applyFont="1" applyBorder="1" applyAlignment="1">
      <alignment horizontal="left" vertical="center" wrapText="1"/>
    </xf>
    <xf numFmtId="49" fontId="7" fillId="0" borderId="9" xfId="0" applyNumberFormat="1" applyFont="1" applyBorder="1" applyAlignment="1" applyProtection="1">
      <alignment horizontal="center" vertical="center" wrapText="1"/>
      <protection locked="0"/>
    </xf>
    <xf numFmtId="49" fontId="12" fillId="0" borderId="1" xfId="0" applyNumberFormat="1" applyFont="1" applyBorder="1" applyAlignment="1" applyProtection="1">
      <alignment horizontal="center" vertical="center" wrapText="1"/>
      <protection locked="0"/>
    </xf>
    <xf numFmtId="49" fontId="7" fillId="0" borderId="1" xfId="0" applyNumberFormat="1" applyFont="1" applyBorder="1" applyAlignment="1">
      <alignment vertical="center" wrapText="1"/>
    </xf>
    <xf numFmtId="49" fontId="7" fillId="0" borderId="8" xfId="0" applyNumberFormat="1" applyFont="1" applyBorder="1" applyAlignment="1">
      <alignment vertical="center" wrapText="1"/>
    </xf>
    <xf numFmtId="49" fontId="7" fillId="0" borderId="1" xfId="0" applyNumberFormat="1" applyFont="1" applyBorder="1" applyAlignment="1" applyProtection="1">
      <alignment vertical="center" wrapText="1"/>
      <protection locked="0"/>
    </xf>
    <xf numFmtId="0" fontId="16" fillId="0" borderId="0" xfId="0" applyFont="1"/>
    <xf numFmtId="0" fontId="17" fillId="0" borderId="1" xfId="3" applyFont="1" applyBorder="1"/>
    <xf numFmtId="0" fontId="17" fillId="0" borderId="1" xfId="3" applyFont="1" applyBorder="1" applyAlignment="1">
      <alignment horizontal="center" wrapText="1"/>
    </xf>
    <xf numFmtId="165" fontId="17" fillId="0" borderId="1" xfId="3" applyNumberFormat="1" applyFont="1" applyBorder="1" applyAlignment="1">
      <alignment horizontal="center" wrapText="1"/>
    </xf>
    <xf numFmtId="0" fontId="18" fillId="0" borderId="1" xfId="0" applyFont="1" applyBorder="1" applyAlignment="1">
      <alignment vertical="center" wrapText="1"/>
    </xf>
    <xf numFmtId="4" fontId="17" fillId="0" borderId="1" xfId="3" applyNumberFormat="1" applyFont="1" applyBorder="1"/>
    <xf numFmtId="49" fontId="17" fillId="0" borderId="1" xfId="3" applyNumberFormat="1" applyFont="1" applyBorder="1" applyAlignment="1">
      <alignment wrapText="1"/>
    </xf>
    <xf numFmtId="0" fontId="17" fillId="0" borderId="1" xfId="3" applyFont="1" applyBorder="1" applyAlignment="1">
      <alignment wrapText="1"/>
    </xf>
    <xf numFmtId="0" fontId="18" fillId="0" borderId="1" xfId="0" applyFont="1" applyBorder="1" applyAlignment="1" applyProtection="1">
      <alignment vertical="center" wrapText="1"/>
      <protection locked="0"/>
    </xf>
    <xf numFmtId="0" fontId="7" fillId="0" borderId="1" xfId="0" applyFont="1" applyBorder="1" applyAlignment="1">
      <alignment horizontal="left"/>
    </xf>
    <xf numFmtId="0" fontId="7" fillId="0" borderId="1" xfId="0" applyFont="1" applyBorder="1" applyAlignment="1">
      <alignment horizontal="center"/>
    </xf>
    <xf numFmtId="0" fontId="7" fillId="3" borderId="8" xfId="0" applyFont="1" applyFill="1" applyBorder="1" applyAlignment="1">
      <alignment vertical="center" wrapText="1"/>
    </xf>
    <xf numFmtId="1" fontId="7" fillId="0" borderId="8" xfId="0" applyNumberFormat="1" applyFont="1" applyBorder="1" applyAlignment="1" applyProtection="1">
      <alignment horizontal="center" vertical="center" wrapText="1"/>
      <protection locked="0"/>
    </xf>
    <xf numFmtId="164" fontId="12" fillId="0" borderId="8" xfId="0" applyNumberFormat="1" applyFont="1" applyBorder="1" applyAlignment="1" applyProtection="1">
      <alignment horizontal="center" vertical="center" wrapText="1"/>
      <protection locked="0"/>
    </xf>
    <xf numFmtId="0" fontId="7" fillId="0" borderId="8" xfId="0" applyFont="1" applyBorder="1" applyAlignment="1" applyProtection="1">
      <alignment vertical="center" wrapText="1"/>
      <protection locked="0"/>
    </xf>
    <xf numFmtId="0" fontId="15" fillId="3" borderId="1" xfId="3" applyFont="1" applyFill="1" applyBorder="1" applyAlignment="1">
      <alignment wrapText="1"/>
    </xf>
    <xf numFmtId="164" fontId="3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3" borderId="1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 applyProtection="1">
      <alignment vertical="center" wrapText="1"/>
      <protection locked="0"/>
    </xf>
    <xf numFmtId="0" fontId="4" fillId="3" borderId="9" xfId="0" applyFont="1" applyFill="1" applyBorder="1" applyAlignment="1">
      <alignment horizontal="left" vertical="center" wrapText="1"/>
    </xf>
    <xf numFmtId="164" fontId="4" fillId="3" borderId="9" xfId="0" applyNumberFormat="1" applyFont="1" applyFill="1" applyBorder="1" applyAlignment="1" applyProtection="1">
      <alignment horizontal="center" vertical="center" wrapText="1"/>
      <protection locked="0"/>
    </xf>
    <xf numFmtId="0" fontId="7" fillId="3" borderId="1" xfId="0" applyFont="1" applyFill="1" applyBorder="1" applyAlignment="1">
      <alignment horizontal="left" vertical="center" wrapText="1"/>
    </xf>
    <xf numFmtId="164" fontId="7" fillId="3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 applyProtection="1">
      <alignment vertical="center" wrapText="1"/>
      <protection locked="0"/>
    </xf>
    <xf numFmtId="0" fontId="7" fillId="0" borderId="8" xfId="0" applyFont="1" applyBorder="1" applyAlignment="1">
      <alignment horizontal="center" vertical="center" wrapText="1"/>
    </xf>
    <xf numFmtId="0" fontId="11" fillId="0" borderId="1" xfId="0" applyFont="1" applyBorder="1" applyAlignment="1" applyProtection="1">
      <alignment horizontal="left" vertical="center" wrapText="1"/>
      <protection locked="0"/>
    </xf>
    <xf numFmtId="165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11" fillId="3" borderId="1" xfId="0" applyFont="1" applyFill="1" applyBorder="1" applyAlignment="1" applyProtection="1">
      <alignment vertical="center" wrapText="1"/>
      <protection locked="0"/>
    </xf>
    <xf numFmtId="0" fontId="19" fillId="3" borderId="1" xfId="0" applyFont="1" applyFill="1" applyBorder="1" applyAlignment="1" applyProtection="1">
      <alignment wrapText="1"/>
      <protection locked="0"/>
    </xf>
    <xf numFmtId="1" fontId="7" fillId="3" borderId="1" xfId="0" applyNumberFormat="1" applyFont="1" applyFill="1" applyBorder="1" applyAlignment="1" applyProtection="1">
      <alignment horizontal="center" vertical="center" wrapText="1"/>
      <protection locked="0"/>
    </xf>
    <xf numFmtId="164" fontId="12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16" fillId="3" borderId="0" xfId="0" applyFont="1" applyFill="1"/>
    <xf numFmtId="0" fontId="16" fillId="5" borderId="0" xfId="0" applyFont="1" applyFill="1"/>
    <xf numFmtId="0" fontId="17" fillId="3" borderId="1" xfId="3" applyFont="1" applyFill="1" applyBorder="1"/>
    <xf numFmtId="0" fontId="17" fillId="3" borderId="1" xfId="3" applyFont="1" applyFill="1" applyBorder="1" applyAlignment="1">
      <alignment horizontal="center" wrapText="1"/>
    </xf>
    <xf numFmtId="165" fontId="17" fillId="3" borderId="1" xfId="3" applyNumberFormat="1" applyFont="1" applyFill="1" applyBorder="1" applyAlignment="1">
      <alignment horizontal="center" wrapText="1"/>
    </xf>
    <xf numFmtId="0" fontId="18" fillId="3" borderId="1" xfId="0" applyFont="1" applyFill="1" applyBorder="1" applyAlignment="1">
      <alignment vertical="center" wrapText="1"/>
    </xf>
    <xf numFmtId="4" fontId="17" fillId="3" borderId="1" xfId="3" applyNumberFormat="1" applyFont="1" applyFill="1" applyBorder="1"/>
    <xf numFmtId="49" fontId="17" fillId="3" borderId="1" xfId="3" applyNumberFormat="1" applyFont="1" applyFill="1" applyBorder="1" applyAlignment="1">
      <alignment wrapText="1"/>
    </xf>
    <xf numFmtId="0" fontId="17" fillId="3" borderId="1" xfId="3" applyFont="1" applyFill="1" applyBorder="1" applyAlignment="1">
      <alignment wrapText="1"/>
    </xf>
    <xf numFmtId="0" fontId="18" fillId="3" borderId="1" xfId="0" applyFont="1" applyFill="1" applyBorder="1" applyAlignment="1" applyProtection="1">
      <alignment vertical="center" wrapText="1"/>
      <protection locked="0"/>
    </xf>
    <xf numFmtId="166" fontId="7" fillId="3" borderId="1" xfId="0" applyNumberFormat="1" applyFont="1" applyFill="1" applyBorder="1" applyAlignment="1">
      <alignment horizontal="center"/>
    </xf>
    <xf numFmtId="0" fontId="22" fillId="3" borderId="1" xfId="3" applyFont="1" applyFill="1" applyBorder="1"/>
    <xf numFmtId="0" fontId="17" fillId="3" borderId="1" xfId="3" applyFont="1" applyFill="1" applyBorder="1" applyAlignment="1">
      <alignment horizontal="left" wrapText="1"/>
    </xf>
    <xf numFmtId="0" fontId="18" fillId="3" borderId="1" xfId="0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left" vertical="center" wrapText="1"/>
    </xf>
    <xf numFmtId="0" fontId="8" fillId="3" borderId="1" xfId="0" applyFont="1" applyFill="1" applyBorder="1" applyAlignment="1" applyProtection="1">
      <alignment wrapText="1"/>
      <protection locked="0"/>
    </xf>
    <xf numFmtId="164" fontId="7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3" borderId="9" xfId="0" applyFont="1" applyFill="1" applyBorder="1" applyAlignment="1">
      <alignment vertical="center" wrapText="1"/>
    </xf>
    <xf numFmtId="0" fontId="7" fillId="3" borderId="3" xfId="0" applyFont="1" applyFill="1" applyBorder="1" applyAlignment="1">
      <alignment vertical="center" wrapText="1"/>
    </xf>
    <xf numFmtId="0" fontId="7" fillId="3" borderId="9" xfId="0" applyFont="1" applyFill="1" applyBorder="1" applyAlignment="1" applyProtection="1">
      <alignment vertical="center" wrapText="1"/>
      <protection locked="0"/>
    </xf>
    <xf numFmtId="49" fontId="3" fillId="3" borderId="1" xfId="0" applyNumberFormat="1" applyFont="1" applyFill="1" applyBorder="1" applyAlignment="1" applyProtection="1">
      <alignment wrapText="1"/>
      <protection locked="0"/>
    </xf>
    <xf numFmtId="0" fontId="14" fillId="3" borderId="1" xfId="0" applyFont="1" applyFill="1" applyBorder="1" applyAlignment="1">
      <alignment horizontal="center"/>
    </xf>
    <xf numFmtId="0" fontId="20" fillId="3" borderId="1" xfId="3" applyFont="1" applyFill="1" applyBorder="1" applyAlignment="1">
      <alignment wrapText="1"/>
    </xf>
    <xf numFmtId="49" fontId="15" fillId="3" borderId="1" xfId="3" applyNumberFormat="1" applyFont="1" applyFill="1" applyBorder="1" applyAlignment="1">
      <alignment wrapText="1"/>
    </xf>
    <xf numFmtId="0" fontId="21" fillId="3" borderId="1" xfId="0" applyFont="1" applyFill="1" applyBorder="1" applyAlignment="1" applyProtection="1">
      <alignment vertical="center" wrapText="1"/>
      <protection locked="0"/>
    </xf>
    <xf numFmtId="0" fontId="4" fillId="3" borderId="8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center" vertical="center" wrapText="1"/>
    </xf>
    <xf numFmtId="164" fontId="4" fillId="3" borderId="8" xfId="0" applyNumberFormat="1" applyFont="1" applyFill="1" applyBorder="1" applyAlignment="1">
      <alignment horizontal="center" vertical="center" wrapText="1"/>
    </xf>
    <xf numFmtId="1" fontId="4" fillId="3" borderId="0" xfId="0" applyNumberFormat="1" applyFont="1" applyFill="1" applyAlignment="1">
      <alignment horizontal="center" vertical="center"/>
    </xf>
    <xf numFmtId="1" fontId="4" fillId="3" borderId="8" xfId="0" applyNumberFormat="1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/>
    </xf>
    <xf numFmtId="166" fontId="4" fillId="3" borderId="1" xfId="0" applyNumberFormat="1" applyFont="1" applyFill="1" applyBorder="1" applyAlignment="1">
      <alignment horizontal="center"/>
    </xf>
    <xf numFmtId="0" fontId="4" fillId="3" borderId="16" xfId="0" applyFont="1" applyFill="1" applyBorder="1" applyAlignment="1">
      <alignment vertical="center" wrapText="1"/>
    </xf>
    <xf numFmtId="0" fontId="7" fillId="3" borderId="1" xfId="0" applyFont="1" applyFill="1" applyBorder="1" applyAlignment="1">
      <alignment horizontal="left"/>
    </xf>
    <xf numFmtId="0" fontId="7" fillId="3" borderId="1" xfId="0" applyFont="1" applyFill="1" applyBorder="1" applyAlignment="1">
      <alignment horizontal="center"/>
    </xf>
    <xf numFmtId="0" fontId="4" fillId="3" borderId="1" xfId="0" applyFont="1" applyFill="1" applyBorder="1"/>
    <xf numFmtId="49" fontId="3" fillId="3" borderId="9" xfId="0" applyNumberFormat="1" applyFont="1" applyFill="1" applyBorder="1" applyAlignment="1" applyProtection="1">
      <alignment wrapText="1"/>
      <protection locked="0"/>
    </xf>
    <xf numFmtId="0" fontId="14" fillId="3" borderId="9" xfId="0" applyFont="1" applyFill="1" applyBorder="1" applyAlignment="1">
      <alignment horizontal="center"/>
    </xf>
    <xf numFmtId="0" fontId="4" fillId="3" borderId="9" xfId="0" applyFont="1" applyFill="1" applyBorder="1" applyAlignment="1">
      <alignment vertical="center" wrapText="1"/>
    </xf>
    <xf numFmtId="0" fontId="4" fillId="3" borderId="9" xfId="0" applyFont="1" applyFill="1" applyBorder="1" applyAlignment="1" applyProtection="1">
      <alignment vertical="center" wrapText="1"/>
      <protection locked="0"/>
    </xf>
    <xf numFmtId="0" fontId="7" fillId="3" borderId="8" xfId="0" applyFont="1" applyFill="1" applyBorder="1" applyAlignment="1">
      <alignment horizontal="left" vertical="center" wrapText="1"/>
    </xf>
    <xf numFmtId="1" fontId="7" fillId="3" borderId="8" xfId="0" applyNumberFormat="1" applyFont="1" applyFill="1" applyBorder="1" applyAlignment="1" applyProtection="1">
      <alignment horizontal="center" vertical="center" wrapText="1"/>
      <protection locked="0"/>
    </xf>
    <xf numFmtId="164" fontId="12" fillId="3" borderId="8" xfId="0" applyNumberFormat="1" applyFont="1" applyFill="1" applyBorder="1" applyAlignment="1" applyProtection="1">
      <alignment horizontal="center" vertical="center" wrapText="1"/>
      <protection locked="0"/>
    </xf>
    <xf numFmtId="0" fontId="7" fillId="3" borderId="8" xfId="0" applyFont="1" applyFill="1" applyBorder="1" applyAlignment="1" applyProtection="1">
      <alignment vertical="center" wrapText="1"/>
      <protection locked="0"/>
    </xf>
    <xf numFmtId="1" fontId="7" fillId="3" borderId="16" xfId="0" applyNumberFormat="1" applyFont="1" applyFill="1" applyBorder="1" applyAlignment="1" applyProtection="1">
      <alignment horizontal="center" vertical="center" wrapText="1"/>
      <protection locked="0"/>
    </xf>
    <xf numFmtId="0" fontId="7" fillId="3" borderId="11" xfId="0" applyFont="1" applyFill="1" applyBorder="1" applyAlignment="1" applyProtection="1">
      <alignment vertical="center" wrapText="1"/>
      <protection locked="0"/>
    </xf>
    <xf numFmtId="0" fontId="6" fillId="3" borderId="1" xfId="0" applyFont="1" applyFill="1" applyBorder="1" applyAlignment="1" applyProtection="1">
      <alignment vertical="center" wrapText="1"/>
      <protection locked="0"/>
    </xf>
    <xf numFmtId="1" fontId="4" fillId="3" borderId="16" xfId="0" applyNumberFormat="1" applyFont="1" applyFill="1" applyBorder="1" applyAlignment="1" applyProtection="1">
      <alignment horizontal="center" vertical="center" wrapText="1"/>
      <protection locked="0"/>
    </xf>
    <xf numFmtId="0" fontId="4" fillId="3" borderId="16" xfId="0" applyFont="1" applyFill="1" applyBorder="1" applyAlignment="1">
      <alignment horizontal="left" vertical="center" wrapText="1"/>
    </xf>
    <xf numFmtId="164" fontId="5" fillId="3" borderId="1" xfId="0" applyNumberFormat="1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vertical="center" wrapText="1"/>
    </xf>
    <xf numFmtId="0" fontId="4" fillId="3" borderId="16" xfId="0" applyFont="1" applyFill="1" applyBorder="1" applyAlignment="1" applyProtection="1">
      <alignment horizontal="center" vertical="center" wrapText="1"/>
      <protection locked="0"/>
    </xf>
    <xf numFmtId="164" fontId="4" fillId="3" borderId="16" xfId="0" applyNumberFormat="1" applyFont="1" applyFill="1" applyBorder="1" applyAlignment="1" applyProtection="1">
      <alignment horizontal="center" vertical="center" wrapText="1"/>
      <protection locked="0"/>
    </xf>
    <xf numFmtId="164" fontId="4" fillId="3" borderId="3" xfId="0" applyNumberFormat="1" applyFont="1" applyFill="1" applyBorder="1" applyAlignment="1" applyProtection="1">
      <alignment horizontal="center" vertical="center" wrapText="1"/>
      <protection locked="0"/>
    </xf>
    <xf numFmtId="0" fontId="4" fillId="3" borderId="3" xfId="0" applyFont="1" applyFill="1" applyBorder="1" applyAlignment="1">
      <alignment vertical="center" wrapText="1"/>
    </xf>
    <xf numFmtId="0" fontId="4" fillId="3" borderId="4" xfId="0" applyFont="1" applyFill="1" applyBorder="1" applyAlignment="1" applyProtection="1">
      <alignment vertical="center" wrapText="1"/>
      <protection locked="0"/>
    </xf>
    <xf numFmtId="1" fontId="4" fillId="3" borderId="0" xfId="0" applyNumberFormat="1" applyFont="1" applyFill="1" applyAlignment="1" applyProtection="1">
      <alignment horizontal="center" vertical="center" wrapText="1"/>
      <protection locked="0"/>
    </xf>
    <xf numFmtId="0" fontId="7" fillId="3" borderId="0" xfId="0" applyFont="1" applyFill="1" applyAlignment="1">
      <alignment vertical="center" wrapText="1"/>
    </xf>
    <xf numFmtId="0" fontId="7" fillId="3" borderId="0" xfId="0" applyFont="1" applyFill="1" applyAlignment="1">
      <alignment horizontal="center" vertical="center" wrapText="1"/>
    </xf>
    <xf numFmtId="0" fontId="11" fillId="3" borderId="10" xfId="0" applyFont="1" applyFill="1" applyBorder="1" applyAlignment="1" applyProtection="1">
      <alignment vertical="center" wrapText="1"/>
      <protection locked="0"/>
    </xf>
    <xf numFmtId="0" fontId="19" fillId="3" borderId="16" xfId="0" applyFont="1" applyFill="1" applyBorder="1" applyAlignment="1" applyProtection="1">
      <alignment wrapText="1"/>
      <protection locked="0"/>
    </xf>
    <xf numFmtId="0" fontId="3" fillId="3" borderId="0" xfId="0" applyFont="1" applyFill="1" applyAlignment="1">
      <alignment horizontal="left"/>
    </xf>
    <xf numFmtId="49" fontId="7" fillId="0" borderId="1" xfId="0" applyNumberFormat="1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4" fontId="0" fillId="0" borderId="0" xfId="0" applyNumberFormat="1"/>
    <xf numFmtId="1" fontId="4" fillId="0" borderId="1" xfId="0" applyNumberFormat="1" applyFont="1" applyBorder="1" applyAlignment="1">
      <alignment horizontal="center" vertical="center"/>
    </xf>
    <xf numFmtId="0" fontId="4" fillId="0" borderId="11" xfId="0" applyFont="1" applyBorder="1" applyAlignment="1" applyProtection="1">
      <alignment vertical="center" wrapText="1"/>
      <protection locked="0"/>
    </xf>
    <xf numFmtId="165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8" xfId="0" applyFont="1" applyBorder="1" applyAlignment="1">
      <alignment vertical="center"/>
    </xf>
    <xf numFmtId="0" fontId="4" fillId="0" borderId="16" xfId="0" applyFont="1" applyBorder="1" applyAlignment="1">
      <alignment vertical="center" wrapText="1"/>
    </xf>
    <xf numFmtId="0" fontId="22" fillId="3" borderId="1" xfId="3" applyFont="1" applyFill="1" applyBorder="1" applyAlignment="1">
      <alignment wrapText="1"/>
    </xf>
    <xf numFmtId="0" fontId="21" fillId="3" borderId="1" xfId="0" applyFont="1" applyFill="1" applyBorder="1" applyAlignment="1">
      <alignment vertical="center" wrapText="1"/>
    </xf>
    <xf numFmtId="0" fontId="21" fillId="0" borderId="1" xfId="0" applyFont="1" applyBorder="1" applyAlignment="1">
      <alignment horizontal="left" vertical="center" wrapText="1"/>
    </xf>
    <xf numFmtId="1" fontId="21" fillId="0" borderId="1" xfId="0" applyNumberFormat="1" applyFont="1" applyBorder="1" applyAlignment="1" applyProtection="1">
      <alignment horizontal="center" vertical="center" wrapText="1"/>
      <protection locked="0"/>
    </xf>
    <xf numFmtId="165" fontId="21" fillId="0" borderId="1" xfId="0" applyNumberFormat="1" applyFont="1" applyBorder="1" applyAlignment="1" applyProtection="1">
      <alignment horizontal="center" vertical="center" wrapText="1"/>
      <protection locked="0"/>
    </xf>
    <xf numFmtId="0" fontId="21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vertical="center"/>
    </xf>
    <xf numFmtId="0" fontId="7" fillId="3" borderId="1" xfId="0" applyFont="1" applyFill="1" applyBorder="1" applyAlignment="1">
      <alignment horizontal="left" vertical="center"/>
    </xf>
    <xf numFmtId="1" fontId="7" fillId="3" borderId="0" xfId="0" applyNumberFormat="1" applyFont="1" applyFill="1" applyAlignment="1">
      <alignment horizontal="center" vertical="center"/>
    </xf>
    <xf numFmtId="164" fontId="12" fillId="3" borderId="1" xfId="0" applyNumberFormat="1" applyFont="1" applyFill="1" applyBorder="1" applyAlignment="1" applyProtection="1">
      <alignment horizontal="center" vertical="center"/>
      <protection locked="0"/>
    </xf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 applyProtection="1">
      <alignment vertical="center"/>
      <protection locked="0"/>
    </xf>
    <xf numFmtId="1" fontId="18" fillId="3" borderId="1" xfId="0" applyNumberFormat="1" applyFont="1" applyFill="1" applyBorder="1" applyAlignment="1" applyProtection="1">
      <alignment horizontal="center" vertical="center" wrapText="1"/>
      <protection locked="0"/>
    </xf>
    <xf numFmtId="165" fontId="17" fillId="3" borderId="1" xfId="3" applyNumberFormat="1" applyFont="1" applyFill="1" applyBorder="1" applyAlignment="1">
      <alignment horizontal="center" vertical="center" wrapText="1"/>
    </xf>
    <xf numFmtId="0" fontId="23" fillId="0" borderId="0" xfId="0" applyFont="1"/>
    <xf numFmtId="0" fontId="5" fillId="3" borderId="2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left" vertical="center" wrapText="1"/>
    </xf>
    <xf numFmtId="0" fontId="5" fillId="3" borderId="16" xfId="0" applyFont="1" applyFill="1" applyBorder="1" applyAlignment="1">
      <alignment horizontal="left" vertical="center" wrapText="1"/>
    </xf>
    <xf numFmtId="0" fontId="5" fillId="3" borderId="17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left" vertical="center" wrapText="1"/>
    </xf>
    <xf numFmtId="0" fontId="5" fillId="2" borderId="16" xfId="0" applyFont="1" applyFill="1" applyBorder="1" applyAlignment="1">
      <alignment horizontal="left" vertical="center" wrapText="1"/>
    </xf>
    <xf numFmtId="0" fontId="5" fillId="2" borderId="11" xfId="0" applyFont="1" applyFill="1" applyBorder="1" applyAlignment="1">
      <alignment horizontal="left" vertical="center" wrapText="1"/>
    </xf>
    <xf numFmtId="0" fontId="4" fillId="3" borderId="0" xfId="0" applyFont="1" applyFill="1" applyAlignment="1">
      <alignment vertical="center" wrapText="1"/>
    </xf>
    <xf numFmtId="0" fontId="9" fillId="3" borderId="0" xfId="2" applyFont="1" applyFill="1" applyAlignment="1">
      <alignment vertical="center" wrapText="1"/>
    </xf>
    <xf numFmtId="0" fontId="7" fillId="3" borderId="1" xfId="0" applyFont="1" applyFill="1" applyBorder="1" applyAlignment="1">
      <alignment horizontal="left" wrapText="1"/>
    </xf>
    <xf numFmtId="166" fontId="12" fillId="3" borderId="1" xfId="0" applyNumberFormat="1" applyFont="1" applyFill="1" applyBorder="1" applyAlignment="1">
      <alignment horizontal="center"/>
    </xf>
    <xf numFmtId="4" fontId="7" fillId="0" borderId="1" xfId="0" applyNumberFormat="1" applyFont="1" applyBorder="1" applyAlignment="1">
      <alignment horizontal="center" vertical="center" wrapText="1"/>
    </xf>
  </cellXfs>
  <cellStyles count="4">
    <cellStyle name="Hiperveza" xfId="2" builtinId="8"/>
    <cellStyle name="Normalno" xfId="0" builtinId="0"/>
    <cellStyle name="Normalno 2" xfId="3" xr:uid="{2AC50210-AD4F-4BFE-9CCA-33916C74158F}"/>
    <cellStyle name="Zarez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grad-skradin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77A51F-BA8A-4B0A-AFC8-4E4B88B5EFA1}">
  <sheetPr>
    <tabColor rgb="FFFFFF00"/>
  </sheetPr>
  <dimension ref="A1:AB94"/>
  <sheetViews>
    <sheetView tabSelected="1" zoomScale="110" zoomScaleNormal="110" workbookViewId="0">
      <selection activeCell="B89" sqref="B89"/>
    </sheetView>
  </sheetViews>
  <sheetFormatPr defaultRowHeight="15" x14ac:dyDescent="0.25"/>
  <cols>
    <col min="1" max="1" width="10.42578125" customWidth="1"/>
    <col min="2" max="2" width="43.28515625" style="58" customWidth="1"/>
    <col min="3" max="3" width="11.5703125" customWidth="1"/>
    <col min="4" max="4" width="16" style="59" customWidth="1"/>
    <col min="5" max="5" width="22.85546875" customWidth="1"/>
    <col min="6" max="6" width="6.5703125" customWidth="1"/>
    <col min="7" max="7" width="9.7109375" customWidth="1"/>
    <col min="8" max="8" width="10.42578125" customWidth="1"/>
    <col min="9" max="9" width="11.5703125" customWidth="1"/>
    <col min="10" max="10" width="4.7109375" customWidth="1"/>
    <col min="11" max="11" width="7.85546875" customWidth="1"/>
    <col min="12" max="12" width="7" customWidth="1"/>
    <col min="13" max="13" width="19" customWidth="1"/>
    <col min="15" max="15" width="14.28515625" customWidth="1"/>
  </cols>
  <sheetData>
    <row r="1" spans="1:13" x14ac:dyDescent="0.25">
      <c r="B1" s="204" t="s">
        <v>137</v>
      </c>
      <c r="C1" s="204"/>
      <c r="D1" s="204"/>
      <c r="E1" s="204"/>
      <c r="F1" s="204"/>
      <c r="G1" s="204"/>
      <c r="H1" s="204"/>
    </row>
    <row r="2" spans="1:13" x14ac:dyDescent="0.25">
      <c r="B2" s="204"/>
      <c r="C2" s="204"/>
      <c r="D2" s="204"/>
      <c r="E2" s="204"/>
      <c r="F2" s="204"/>
      <c r="G2" s="204"/>
      <c r="H2" s="204"/>
    </row>
    <row r="3" spans="1:13" x14ac:dyDescent="0.25">
      <c r="B3" s="204"/>
      <c r="C3" s="204"/>
      <c r="D3" s="204"/>
      <c r="E3" s="204"/>
      <c r="F3" s="204"/>
      <c r="G3" s="204"/>
      <c r="H3" s="204"/>
    </row>
    <row r="4" spans="1:13" x14ac:dyDescent="0.25">
      <c r="E4" t="s">
        <v>231</v>
      </c>
    </row>
    <row r="5" spans="1:13" ht="96" x14ac:dyDescent="0.25">
      <c r="A5" s="73" t="s">
        <v>0</v>
      </c>
      <c r="B5" s="1" t="s">
        <v>1</v>
      </c>
      <c r="C5" s="2" t="s">
        <v>2</v>
      </c>
      <c r="D5" s="3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2" t="s">
        <v>10</v>
      </c>
      <c r="L5" s="2" t="s">
        <v>11</v>
      </c>
      <c r="M5" s="2" t="s">
        <v>12</v>
      </c>
    </row>
    <row r="6" spans="1:13" ht="15.75" thickBot="1" x14ac:dyDescent="0.3">
      <c r="A6" s="205" t="s">
        <v>13</v>
      </c>
      <c r="B6" s="206"/>
      <c r="C6" s="206"/>
      <c r="D6" s="206"/>
      <c r="E6" s="206"/>
      <c r="F6" s="206"/>
      <c r="G6" s="206"/>
      <c r="H6" s="206"/>
      <c r="I6" s="206"/>
      <c r="J6" s="206"/>
      <c r="K6" s="206"/>
      <c r="L6" s="206"/>
      <c r="M6" s="207"/>
    </row>
    <row r="7" spans="1:13" ht="15.75" thickBot="1" x14ac:dyDescent="0.3">
      <c r="A7" s="208" t="s">
        <v>14</v>
      </c>
      <c r="B7" s="209"/>
      <c r="C7" s="209"/>
      <c r="D7" s="209"/>
      <c r="E7" s="209"/>
      <c r="F7" s="209"/>
      <c r="G7" s="209"/>
      <c r="H7" s="209"/>
      <c r="I7" s="209"/>
      <c r="J7" s="209"/>
      <c r="K7" s="209"/>
      <c r="L7" s="209"/>
      <c r="M7" s="210"/>
    </row>
    <row r="8" spans="1:13" ht="24" x14ac:dyDescent="0.25">
      <c r="A8" s="4" t="s">
        <v>15</v>
      </c>
      <c r="B8" s="5" t="s">
        <v>16</v>
      </c>
      <c r="C8" s="6" t="s">
        <v>17</v>
      </c>
      <c r="D8" s="7">
        <v>5000</v>
      </c>
      <c r="E8" s="8" t="s">
        <v>18</v>
      </c>
      <c r="F8" s="8"/>
      <c r="G8" s="8" t="s">
        <v>19</v>
      </c>
      <c r="H8" s="8" t="s">
        <v>19</v>
      </c>
      <c r="I8" s="8" t="s">
        <v>20</v>
      </c>
      <c r="J8" s="8"/>
      <c r="K8" s="8"/>
      <c r="L8" s="8"/>
      <c r="M8" s="9"/>
    </row>
    <row r="9" spans="1:13" ht="24" x14ac:dyDescent="0.25">
      <c r="A9" s="74" t="s">
        <v>21</v>
      </c>
      <c r="B9" s="75" t="s">
        <v>22</v>
      </c>
      <c r="C9" s="76" t="s">
        <v>138</v>
      </c>
      <c r="D9" s="77">
        <f>8000/1.25</f>
        <v>6400</v>
      </c>
      <c r="E9" s="78" t="s">
        <v>18</v>
      </c>
      <c r="F9" s="78"/>
      <c r="G9" s="79" t="s">
        <v>19</v>
      </c>
      <c r="H9" s="78" t="s">
        <v>19</v>
      </c>
      <c r="I9" s="78" t="s">
        <v>23</v>
      </c>
      <c r="J9" s="78"/>
      <c r="K9" s="78"/>
      <c r="L9" s="78"/>
      <c r="M9" s="80"/>
    </row>
    <row r="10" spans="1:13" ht="24" x14ac:dyDescent="0.25">
      <c r="A10" s="4" t="s">
        <v>24</v>
      </c>
      <c r="B10" s="14" t="s">
        <v>25</v>
      </c>
      <c r="C10" s="15" t="s">
        <v>139</v>
      </c>
      <c r="D10" s="16">
        <f>(25000/1.25)</f>
        <v>20000</v>
      </c>
      <c r="E10" s="17" t="s">
        <v>18</v>
      </c>
      <c r="F10" s="17"/>
      <c r="G10" s="18" t="s">
        <v>19</v>
      </c>
      <c r="H10" s="17" t="s">
        <v>19</v>
      </c>
      <c r="I10" s="17" t="s">
        <v>20</v>
      </c>
      <c r="J10" s="19"/>
      <c r="K10" s="19"/>
      <c r="L10" s="20"/>
      <c r="M10" s="21"/>
    </row>
    <row r="11" spans="1:13" ht="24" x14ac:dyDescent="0.25">
      <c r="A11" s="4" t="s">
        <v>26</v>
      </c>
      <c r="B11" s="10" t="s">
        <v>27</v>
      </c>
      <c r="C11" s="22" t="s">
        <v>139</v>
      </c>
      <c r="D11" s="11">
        <f>6700/1.25</f>
        <v>5360</v>
      </c>
      <c r="E11" s="12" t="s">
        <v>18</v>
      </c>
      <c r="F11" s="12"/>
      <c r="G11" s="8" t="s">
        <v>19</v>
      </c>
      <c r="H11" s="12" t="s">
        <v>19</v>
      </c>
      <c r="I11" s="12" t="s">
        <v>20</v>
      </c>
      <c r="J11" s="12"/>
      <c r="K11" s="12"/>
      <c r="L11" s="23"/>
      <c r="M11" s="13"/>
    </row>
    <row r="12" spans="1:13" ht="24" x14ac:dyDescent="0.25">
      <c r="A12" s="67" t="s">
        <v>28</v>
      </c>
      <c r="B12" s="68" t="s">
        <v>29</v>
      </c>
      <c r="C12" s="69" t="s">
        <v>140</v>
      </c>
      <c r="D12" s="70">
        <v>5310</v>
      </c>
      <c r="E12" s="32" t="s">
        <v>18</v>
      </c>
      <c r="F12" s="32"/>
      <c r="G12" s="71" t="s">
        <v>19</v>
      </c>
      <c r="H12" s="32" t="s">
        <v>19</v>
      </c>
      <c r="I12" s="32" t="s">
        <v>20</v>
      </c>
      <c r="J12" s="32"/>
      <c r="K12" s="32"/>
      <c r="L12" s="34"/>
      <c r="M12" s="72"/>
    </row>
    <row r="13" spans="1:13" s="81" customFormat="1" ht="24" x14ac:dyDescent="0.25">
      <c r="A13" s="67" t="s">
        <v>30</v>
      </c>
      <c r="B13" s="68" t="s">
        <v>31</v>
      </c>
      <c r="C13" s="69" t="s">
        <v>141</v>
      </c>
      <c r="D13" s="70">
        <v>7800</v>
      </c>
      <c r="E13" s="32" t="s">
        <v>18</v>
      </c>
      <c r="F13" s="32"/>
      <c r="G13" s="71" t="s">
        <v>19</v>
      </c>
      <c r="H13" s="32" t="s">
        <v>19</v>
      </c>
      <c r="I13" s="32" t="s">
        <v>20</v>
      </c>
      <c r="J13" s="32"/>
      <c r="K13" s="32"/>
      <c r="L13" s="34"/>
      <c r="M13" s="72"/>
    </row>
    <row r="14" spans="1:13" ht="24" x14ac:dyDescent="0.25">
      <c r="A14" s="67" t="s">
        <v>32</v>
      </c>
      <c r="B14" s="68" t="s">
        <v>33</v>
      </c>
      <c r="C14" s="69" t="s">
        <v>142</v>
      </c>
      <c r="D14" s="70">
        <f>13890/1.25</f>
        <v>11112</v>
      </c>
      <c r="E14" s="32" t="s">
        <v>18</v>
      </c>
      <c r="F14" s="32"/>
      <c r="G14" s="71" t="s">
        <v>19</v>
      </c>
      <c r="H14" s="32" t="s">
        <v>19</v>
      </c>
      <c r="I14" s="32" t="s">
        <v>20</v>
      </c>
      <c r="J14" s="32"/>
      <c r="K14" s="32"/>
      <c r="L14" s="34"/>
      <c r="M14" s="72"/>
    </row>
    <row r="15" spans="1:13" ht="24" x14ac:dyDescent="0.25">
      <c r="A15" s="109" t="s">
        <v>34</v>
      </c>
      <c r="B15" s="102" t="s">
        <v>35</v>
      </c>
      <c r="C15" s="111" t="s">
        <v>139</v>
      </c>
      <c r="D15" s="112">
        <v>12000</v>
      </c>
      <c r="E15" s="19" t="s">
        <v>18</v>
      </c>
      <c r="F15" s="19"/>
      <c r="G15" s="92" t="s">
        <v>19</v>
      </c>
      <c r="H15" s="19" t="s">
        <v>19</v>
      </c>
      <c r="I15" s="19" t="s">
        <v>20</v>
      </c>
      <c r="J15" s="19"/>
      <c r="K15" s="19"/>
      <c r="L15" s="98"/>
      <c r="M15" s="104"/>
    </row>
    <row r="16" spans="1:13" ht="24" x14ac:dyDescent="0.25">
      <c r="A16" s="4" t="s">
        <v>36</v>
      </c>
      <c r="B16" s="25" t="s">
        <v>37</v>
      </c>
      <c r="C16" s="15" t="s">
        <v>143</v>
      </c>
      <c r="D16" s="26">
        <v>6000</v>
      </c>
      <c r="E16" s="17" t="s">
        <v>18</v>
      </c>
      <c r="F16" s="19"/>
      <c r="G16" s="17" t="s">
        <v>19</v>
      </c>
      <c r="H16" s="17" t="s">
        <v>19</v>
      </c>
      <c r="I16" s="17" t="s">
        <v>20</v>
      </c>
      <c r="J16" s="17"/>
      <c r="K16" s="17"/>
      <c r="L16" s="17"/>
      <c r="M16" s="21"/>
    </row>
    <row r="17" spans="1:14" ht="18.75" customHeight="1" x14ac:dyDescent="0.25">
      <c r="A17" s="4" t="s">
        <v>38</v>
      </c>
      <c r="B17" s="12" t="s">
        <v>39</v>
      </c>
      <c r="C17" s="24" t="s">
        <v>144</v>
      </c>
      <c r="D17" s="27">
        <f>11100/1.25</f>
        <v>8880</v>
      </c>
      <c r="E17" s="12" t="s">
        <v>18</v>
      </c>
      <c r="F17" s="12"/>
      <c r="G17" s="12" t="s">
        <v>19</v>
      </c>
      <c r="H17" s="12" t="s">
        <v>40</v>
      </c>
      <c r="I17" s="12" t="s">
        <v>20</v>
      </c>
      <c r="J17" s="12"/>
      <c r="K17" s="12"/>
      <c r="L17" s="23"/>
      <c r="M17" s="13"/>
    </row>
    <row r="18" spans="1:14" ht="24" x14ac:dyDescent="0.25">
      <c r="A18" s="67" t="s">
        <v>41</v>
      </c>
      <c r="B18" s="32" t="s">
        <v>42</v>
      </c>
      <c r="C18" s="69" t="s">
        <v>139</v>
      </c>
      <c r="D18" s="70">
        <v>3600</v>
      </c>
      <c r="E18" s="32" t="s">
        <v>18</v>
      </c>
      <c r="F18" s="32"/>
      <c r="G18" s="32" t="s">
        <v>19</v>
      </c>
      <c r="H18" s="32" t="s">
        <v>19</v>
      </c>
      <c r="I18" s="32" t="s">
        <v>20</v>
      </c>
      <c r="J18" s="32"/>
      <c r="K18" s="32"/>
      <c r="L18" s="34"/>
      <c r="M18" s="13"/>
    </row>
    <row r="19" spans="1:14" x14ac:dyDescent="0.25">
      <c r="A19" s="4" t="s">
        <v>43</v>
      </c>
      <c r="B19" s="28" t="s">
        <v>44</v>
      </c>
      <c r="C19" s="29" t="s">
        <v>139</v>
      </c>
      <c r="D19" s="30">
        <v>8000</v>
      </c>
      <c r="E19" s="31" t="s">
        <v>18</v>
      </c>
      <c r="F19" s="12"/>
      <c r="G19" s="12" t="s">
        <v>19</v>
      </c>
      <c r="H19" s="12" t="s">
        <v>19</v>
      </c>
      <c r="I19" s="12" t="s">
        <v>20</v>
      </c>
      <c r="J19" s="12"/>
      <c r="K19" s="12"/>
      <c r="L19" s="23"/>
      <c r="M19" s="13"/>
    </row>
    <row r="20" spans="1:14" ht="24" x14ac:dyDescent="0.25">
      <c r="A20" s="4" t="s">
        <v>45</v>
      </c>
      <c r="B20" s="12" t="s">
        <v>46</v>
      </c>
      <c r="C20" s="24" t="s">
        <v>145</v>
      </c>
      <c r="D20" s="11">
        <v>22000</v>
      </c>
      <c r="E20" s="12" t="s">
        <v>18</v>
      </c>
      <c r="F20" s="12"/>
      <c r="G20" s="12" t="s">
        <v>19</v>
      </c>
      <c r="H20" s="12" t="s">
        <v>19</v>
      </c>
      <c r="I20" s="12" t="s">
        <v>20</v>
      </c>
      <c r="J20" s="12"/>
      <c r="K20" s="12"/>
      <c r="L20" s="23"/>
      <c r="M20" s="13"/>
    </row>
    <row r="21" spans="1:14" ht="24" x14ac:dyDescent="0.25">
      <c r="A21" s="106" t="s">
        <v>47</v>
      </c>
      <c r="B21" s="90" t="s">
        <v>48</v>
      </c>
      <c r="C21" s="91" t="s">
        <v>146</v>
      </c>
      <c r="D21" s="107">
        <v>16000</v>
      </c>
      <c r="E21" s="32" t="s">
        <v>18</v>
      </c>
      <c r="F21" s="34"/>
      <c r="G21" s="32" t="s">
        <v>19</v>
      </c>
      <c r="H21" s="32" t="s">
        <v>19</v>
      </c>
      <c r="I21" s="32" t="s">
        <v>20</v>
      </c>
      <c r="J21" s="34"/>
      <c r="K21" s="34"/>
      <c r="L21" s="34"/>
      <c r="M21" s="108" t="s">
        <v>182</v>
      </c>
    </row>
    <row r="22" spans="1:14" ht="22.9" customHeight="1" x14ac:dyDescent="0.25">
      <c r="A22" s="19" t="s">
        <v>49</v>
      </c>
      <c r="B22" s="224" t="s">
        <v>50</v>
      </c>
      <c r="C22" s="111" t="s">
        <v>147</v>
      </c>
      <c r="D22" s="225">
        <v>23000</v>
      </c>
      <c r="E22" s="98" t="s">
        <v>18</v>
      </c>
      <c r="F22" s="19"/>
      <c r="G22" s="19" t="s">
        <v>19</v>
      </c>
      <c r="H22" s="19" t="s">
        <v>40</v>
      </c>
      <c r="I22" s="19" t="s">
        <v>20</v>
      </c>
      <c r="J22" s="19"/>
      <c r="K22" s="19">
        <v>23</v>
      </c>
      <c r="L22" s="19"/>
      <c r="M22" s="160" t="s">
        <v>199</v>
      </c>
      <c r="N22" s="63"/>
    </row>
    <row r="23" spans="1:14" ht="22.9" customHeight="1" x14ac:dyDescent="0.25">
      <c r="A23" s="82" t="s">
        <v>178</v>
      </c>
      <c r="B23" s="82" t="s">
        <v>179</v>
      </c>
      <c r="C23" s="83">
        <v>7152000</v>
      </c>
      <c r="D23" s="84">
        <v>12000</v>
      </c>
      <c r="E23" s="85" t="s">
        <v>18</v>
      </c>
      <c r="F23" s="86"/>
      <c r="G23" s="85" t="s">
        <v>19</v>
      </c>
      <c r="H23" s="85" t="s">
        <v>19</v>
      </c>
      <c r="I23" s="85" t="s">
        <v>20</v>
      </c>
      <c r="J23" s="87" t="s">
        <v>180</v>
      </c>
      <c r="K23" s="87"/>
      <c r="L23" s="88" t="s">
        <v>180</v>
      </c>
      <c r="M23" s="89" t="s">
        <v>181</v>
      </c>
    </row>
    <row r="24" spans="1:14" ht="24" customHeight="1" x14ac:dyDescent="0.25">
      <c r="A24" s="124" t="s">
        <v>185</v>
      </c>
      <c r="B24" s="125" t="s">
        <v>186</v>
      </c>
      <c r="C24" s="116" t="s">
        <v>187</v>
      </c>
      <c r="D24" s="117">
        <v>5000</v>
      </c>
      <c r="E24" s="126" t="s">
        <v>18</v>
      </c>
      <c r="F24" s="118"/>
      <c r="G24" s="118" t="s">
        <v>19</v>
      </c>
      <c r="H24" s="118" t="s">
        <v>19</v>
      </c>
      <c r="I24" s="118" t="s">
        <v>20</v>
      </c>
      <c r="J24" s="120"/>
      <c r="K24" s="120"/>
      <c r="L24" s="121"/>
      <c r="M24" s="122" t="s">
        <v>200</v>
      </c>
    </row>
    <row r="25" spans="1:14" ht="28.5" customHeight="1" x14ac:dyDescent="0.25">
      <c r="A25" s="124" t="s">
        <v>188</v>
      </c>
      <c r="B25" s="125" t="s">
        <v>189</v>
      </c>
      <c r="C25" s="116" t="s">
        <v>190</v>
      </c>
      <c r="D25" s="117">
        <v>3000</v>
      </c>
      <c r="E25" s="126" t="s">
        <v>18</v>
      </c>
      <c r="F25" s="118"/>
      <c r="G25" s="118" t="s">
        <v>19</v>
      </c>
      <c r="H25" s="118" t="s">
        <v>19</v>
      </c>
      <c r="I25" s="118" t="s">
        <v>20</v>
      </c>
      <c r="J25" s="120"/>
      <c r="K25" s="120"/>
      <c r="L25" s="121"/>
      <c r="M25" s="122" t="s">
        <v>200</v>
      </c>
    </row>
    <row r="26" spans="1:14" ht="35.25" customHeight="1" x14ac:dyDescent="0.25">
      <c r="A26" s="186" t="s">
        <v>191</v>
      </c>
      <c r="B26" s="121" t="s">
        <v>197</v>
      </c>
      <c r="C26" s="116" t="s">
        <v>192</v>
      </c>
      <c r="D26" s="117">
        <v>15000</v>
      </c>
      <c r="E26" s="126" t="s">
        <v>18</v>
      </c>
      <c r="F26" s="118"/>
      <c r="G26" s="118" t="s">
        <v>19</v>
      </c>
      <c r="H26" s="118" t="s">
        <v>40</v>
      </c>
      <c r="I26" s="118" t="s">
        <v>20</v>
      </c>
      <c r="J26" s="120"/>
      <c r="K26" s="120" t="s">
        <v>230</v>
      </c>
      <c r="L26" s="121"/>
      <c r="M26" s="122" t="s">
        <v>200</v>
      </c>
    </row>
    <row r="27" spans="1:14" ht="21" customHeight="1" x14ac:dyDescent="0.25">
      <c r="A27" s="135" t="s">
        <v>225</v>
      </c>
      <c r="B27" s="188" t="s">
        <v>215</v>
      </c>
      <c r="C27" s="189">
        <v>71248000</v>
      </c>
      <c r="D27" s="190">
        <f>25000/1.25</f>
        <v>20000</v>
      </c>
      <c r="E27" s="191" t="s">
        <v>18</v>
      </c>
      <c r="F27" s="187"/>
      <c r="G27" s="187" t="s">
        <v>222</v>
      </c>
      <c r="H27" s="187" t="s">
        <v>223</v>
      </c>
      <c r="I27" s="187" t="s">
        <v>224</v>
      </c>
      <c r="J27" s="136"/>
      <c r="K27" s="136"/>
      <c r="L27" s="96"/>
      <c r="M27" s="137" t="s">
        <v>221</v>
      </c>
    </row>
    <row r="28" spans="1:14" ht="15.75" thickBot="1" x14ac:dyDescent="0.3">
      <c r="A28" s="211" t="s">
        <v>51</v>
      </c>
      <c r="B28" s="212"/>
      <c r="C28" s="212"/>
      <c r="D28" s="212"/>
      <c r="E28" s="212"/>
      <c r="F28" s="212"/>
      <c r="G28" s="212"/>
      <c r="H28" s="212"/>
      <c r="I28" s="212"/>
      <c r="J28" s="212"/>
      <c r="K28" s="212"/>
      <c r="L28" s="212"/>
      <c r="M28" s="213"/>
    </row>
    <row r="29" spans="1:14" ht="24" x14ac:dyDescent="0.25">
      <c r="A29" s="138" t="s">
        <v>52</v>
      </c>
      <c r="B29" s="138" t="s">
        <v>53</v>
      </c>
      <c r="C29" s="139" t="s">
        <v>148</v>
      </c>
      <c r="D29" s="140">
        <v>48000</v>
      </c>
      <c r="E29" s="18" t="s">
        <v>18</v>
      </c>
      <c r="F29" s="18"/>
      <c r="G29" s="18" t="s">
        <v>19</v>
      </c>
      <c r="H29" s="18" t="s">
        <v>19</v>
      </c>
      <c r="I29" s="18" t="s">
        <v>20</v>
      </c>
      <c r="J29" s="139"/>
      <c r="K29" s="139"/>
      <c r="L29" s="139"/>
      <c r="M29" s="139"/>
    </row>
    <row r="30" spans="1:14" s="81" customFormat="1" x14ac:dyDescent="0.25">
      <c r="A30" s="192" t="s">
        <v>54</v>
      </c>
      <c r="B30" s="193" t="s">
        <v>55</v>
      </c>
      <c r="C30" s="194" t="s">
        <v>149</v>
      </c>
      <c r="D30" s="195">
        <v>25000</v>
      </c>
      <c r="E30" s="192" t="s">
        <v>18</v>
      </c>
      <c r="F30" s="192"/>
      <c r="G30" s="192" t="s">
        <v>19</v>
      </c>
      <c r="H30" s="192" t="s">
        <v>19</v>
      </c>
      <c r="I30" s="192" t="s">
        <v>20</v>
      </c>
      <c r="J30" s="192"/>
      <c r="K30" s="192"/>
      <c r="L30" s="196"/>
      <c r="M30" s="197" t="s">
        <v>218</v>
      </c>
    </row>
    <row r="31" spans="1:14" ht="24" x14ac:dyDescent="0.25">
      <c r="A31" s="19" t="s">
        <v>56</v>
      </c>
      <c r="B31" s="102" t="s">
        <v>57</v>
      </c>
      <c r="C31" s="111" t="s">
        <v>150</v>
      </c>
      <c r="D31" s="112">
        <v>40000</v>
      </c>
      <c r="E31" s="19" t="s">
        <v>18</v>
      </c>
      <c r="F31" s="19"/>
      <c r="G31" s="19" t="s">
        <v>19</v>
      </c>
      <c r="H31" s="19" t="s">
        <v>19</v>
      </c>
      <c r="I31" s="19" t="s">
        <v>20</v>
      </c>
      <c r="J31" s="19"/>
      <c r="K31" s="19"/>
      <c r="L31" s="98"/>
      <c r="M31" s="104" t="s">
        <v>201</v>
      </c>
    </row>
    <row r="32" spans="1:14" ht="24" x14ac:dyDescent="0.25">
      <c r="A32" s="17" t="s">
        <v>58</v>
      </c>
      <c r="B32" s="25" t="s">
        <v>59</v>
      </c>
      <c r="C32" s="142" t="s">
        <v>86</v>
      </c>
      <c r="D32" s="26">
        <v>13217</v>
      </c>
      <c r="E32" s="17" t="s">
        <v>18</v>
      </c>
      <c r="F32" s="17"/>
      <c r="G32" s="17" t="s">
        <v>19</v>
      </c>
      <c r="H32" s="17" t="s">
        <v>19</v>
      </c>
      <c r="I32" s="17" t="s">
        <v>20</v>
      </c>
      <c r="J32" s="17"/>
      <c r="K32" s="17"/>
      <c r="L32" s="17"/>
      <c r="M32" s="21" t="s">
        <v>201</v>
      </c>
    </row>
    <row r="33" spans="1:14" ht="24" x14ac:dyDescent="0.25">
      <c r="A33" s="17" t="s">
        <v>60</v>
      </c>
      <c r="B33" s="25" t="s">
        <v>61</v>
      </c>
      <c r="C33" s="15" t="s">
        <v>151</v>
      </c>
      <c r="D33" s="97">
        <v>56000</v>
      </c>
      <c r="E33" s="17" t="s">
        <v>18</v>
      </c>
      <c r="F33" s="17"/>
      <c r="G33" s="17" t="s">
        <v>19</v>
      </c>
      <c r="H33" s="17" t="s">
        <v>19</v>
      </c>
      <c r="I33" s="17" t="s">
        <v>20</v>
      </c>
      <c r="J33" s="17"/>
      <c r="K33" s="17"/>
      <c r="L33" s="17"/>
      <c r="M33" s="21"/>
    </row>
    <row r="34" spans="1:14" ht="24" x14ac:dyDescent="0.25">
      <c r="A34" s="19" t="s">
        <v>62</v>
      </c>
      <c r="B34" s="102" t="s">
        <v>63</v>
      </c>
      <c r="C34" s="111" t="s">
        <v>152</v>
      </c>
      <c r="D34" s="112">
        <v>17400</v>
      </c>
      <c r="E34" s="19" t="s">
        <v>18</v>
      </c>
      <c r="F34" s="19"/>
      <c r="G34" s="19" t="s">
        <v>19</v>
      </c>
      <c r="H34" s="19" t="s">
        <v>19</v>
      </c>
      <c r="I34" s="19" t="s">
        <v>20</v>
      </c>
      <c r="J34" s="92"/>
      <c r="K34" s="92"/>
      <c r="L34" s="92"/>
      <c r="M34" s="104"/>
    </row>
    <row r="35" spans="1:14" ht="24" x14ac:dyDescent="0.25">
      <c r="A35" s="17" t="s">
        <v>64</v>
      </c>
      <c r="B35" s="25" t="s">
        <v>65</v>
      </c>
      <c r="C35" s="15" t="s">
        <v>153</v>
      </c>
      <c r="D35" s="97">
        <v>14000</v>
      </c>
      <c r="E35" s="17" t="s">
        <v>18</v>
      </c>
      <c r="F35" s="17"/>
      <c r="G35" s="17" t="s">
        <v>19</v>
      </c>
      <c r="H35" s="17" t="s">
        <v>19</v>
      </c>
      <c r="I35" s="17" t="s">
        <v>20</v>
      </c>
      <c r="J35" s="17"/>
      <c r="K35" s="17"/>
      <c r="L35" s="17"/>
      <c r="M35" s="21"/>
    </row>
    <row r="36" spans="1:14" ht="24" x14ac:dyDescent="0.25">
      <c r="A36" s="17" t="s">
        <v>66</v>
      </c>
      <c r="B36" s="25" t="s">
        <v>67</v>
      </c>
      <c r="C36" s="15" t="s">
        <v>86</v>
      </c>
      <c r="D36" s="26">
        <v>47000</v>
      </c>
      <c r="E36" s="17" t="s">
        <v>18</v>
      </c>
      <c r="F36" s="17"/>
      <c r="G36" s="17" t="s">
        <v>19</v>
      </c>
      <c r="H36" s="17" t="s">
        <v>19</v>
      </c>
      <c r="I36" s="17" t="s">
        <v>20</v>
      </c>
      <c r="J36" s="17"/>
      <c r="K36" s="17"/>
      <c r="L36" s="17"/>
      <c r="M36" s="21"/>
    </row>
    <row r="37" spans="1:14" ht="24" x14ac:dyDescent="0.25">
      <c r="A37" s="17" t="s">
        <v>68</v>
      </c>
      <c r="B37" s="25" t="s">
        <v>69</v>
      </c>
      <c r="C37" s="20" t="s">
        <v>154</v>
      </c>
      <c r="D37" s="66">
        <v>42000</v>
      </c>
      <c r="E37" s="17" t="s">
        <v>18</v>
      </c>
      <c r="F37" s="19"/>
      <c r="G37" s="17" t="s">
        <v>19</v>
      </c>
      <c r="H37" s="17" t="s">
        <v>19</v>
      </c>
      <c r="I37" s="17" t="s">
        <v>20</v>
      </c>
      <c r="J37" s="17"/>
      <c r="K37" s="17"/>
      <c r="L37" s="17"/>
      <c r="M37" s="21"/>
    </row>
    <row r="38" spans="1:14" ht="24" x14ac:dyDescent="0.25">
      <c r="A38" s="17" t="s">
        <v>70</v>
      </c>
      <c r="B38" s="25" t="s">
        <v>71</v>
      </c>
      <c r="C38" s="143" t="s">
        <v>155</v>
      </c>
      <c r="D38" s="26">
        <v>20000</v>
      </c>
      <c r="E38" s="17" t="s">
        <v>18</v>
      </c>
      <c r="F38" s="19"/>
      <c r="G38" s="17" t="s">
        <v>19</v>
      </c>
      <c r="H38" s="17" t="s">
        <v>19</v>
      </c>
      <c r="I38" s="17" t="s">
        <v>20</v>
      </c>
      <c r="J38" s="17"/>
      <c r="K38" s="17"/>
      <c r="L38" s="17"/>
      <c r="M38" s="21"/>
    </row>
    <row r="39" spans="1:14" ht="24" x14ac:dyDescent="0.25">
      <c r="A39" s="17" t="s">
        <v>72</v>
      </c>
      <c r="B39" s="25" t="s">
        <v>73</v>
      </c>
      <c r="C39" s="15" t="s">
        <v>156</v>
      </c>
      <c r="D39" s="26">
        <v>6000</v>
      </c>
      <c r="E39" s="17" t="s">
        <v>18</v>
      </c>
      <c r="F39" s="19"/>
      <c r="G39" s="17" t="s">
        <v>19</v>
      </c>
      <c r="H39" s="17" t="s">
        <v>19</v>
      </c>
      <c r="I39" s="17" t="s">
        <v>20</v>
      </c>
      <c r="J39" s="17"/>
      <c r="K39" s="17"/>
      <c r="L39" s="17"/>
      <c r="M39" s="21"/>
    </row>
    <row r="40" spans="1:14" ht="24" x14ac:dyDescent="0.25">
      <c r="A40" s="17" t="s">
        <v>74</v>
      </c>
      <c r="B40" s="25" t="s">
        <v>75</v>
      </c>
      <c r="C40" s="15" t="s">
        <v>157</v>
      </c>
      <c r="D40" s="97">
        <v>18000</v>
      </c>
      <c r="E40" s="17" t="s">
        <v>18</v>
      </c>
      <c r="F40" s="19"/>
      <c r="G40" s="17" t="s">
        <v>19</v>
      </c>
      <c r="H40" s="17" t="s">
        <v>19</v>
      </c>
      <c r="I40" s="17" t="s">
        <v>20</v>
      </c>
      <c r="J40" s="17"/>
      <c r="K40" s="17"/>
      <c r="L40" s="17"/>
      <c r="M40" s="99" t="s">
        <v>199</v>
      </c>
      <c r="N40" s="63"/>
    </row>
    <row r="41" spans="1:14" ht="24" x14ac:dyDescent="0.25">
      <c r="A41" s="19" t="s">
        <v>76</v>
      </c>
      <c r="B41" s="102" t="s">
        <v>77</v>
      </c>
      <c r="C41" s="111" t="s">
        <v>86</v>
      </c>
      <c r="D41" s="112">
        <v>64000</v>
      </c>
      <c r="E41" s="19" t="s">
        <v>18</v>
      </c>
      <c r="F41" s="19"/>
      <c r="G41" s="19" t="s">
        <v>19</v>
      </c>
      <c r="H41" s="19" t="s">
        <v>19</v>
      </c>
      <c r="I41" s="19" t="s">
        <v>20</v>
      </c>
      <c r="J41" s="19"/>
      <c r="K41" s="19"/>
      <c r="L41" s="19"/>
      <c r="M41" s="104"/>
    </row>
    <row r="42" spans="1:14" ht="24" x14ac:dyDescent="0.25">
      <c r="A42" s="19" t="s">
        <v>78</v>
      </c>
      <c r="B42" s="102" t="s">
        <v>79</v>
      </c>
      <c r="C42" s="111" t="s">
        <v>158</v>
      </c>
      <c r="D42" s="112">
        <v>25000</v>
      </c>
      <c r="E42" s="19" t="s">
        <v>18</v>
      </c>
      <c r="F42" s="19"/>
      <c r="G42" s="19" t="s">
        <v>19</v>
      </c>
      <c r="H42" s="19" t="s">
        <v>19</v>
      </c>
      <c r="I42" s="19" t="s">
        <v>20</v>
      </c>
      <c r="J42" s="19"/>
      <c r="K42" s="19"/>
      <c r="L42" s="19"/>
      <c r="M42" s="104"/>
    </row>
    <row r="43" spans="1:14" ht="24" x14ac:dyDescent="0.25">
      <c r="A43" s="19" t="s">
        <v>80</v>
      </c>
      <c r="B43" s="102" t="s">
        <v>81</v>
      </c>
      <c r="C43" s="111" t="s">
        <v>159</v>
      </c>
      <c r="D43" s="129">
        <v>64000</v>
      </c>
      <c r="E43" s="19" t="s">
        <v>18</v>
      </c>
      <c r="F43" s="144"/>
      <c r="G43" s="19" t="s">
        <v>19</v>
      </c>
      <c r="H43" s="19" t="s">
        <v>19</v>
      </c>
      <c r="I43" s="19" t="s">
        <v>20</v>
      </c>
      <c r="J43" s="19"/>
      <c r="K43" s="19"/>
      <c r="L43" s="19"/>
      <c r="M43" s="104"/>
    </row>
    <row r="44" spans="1:14" ht="24" x14ac:dyDescent="0.25">
      <c r="A44" s="17" t="s">
        <v>82</v>
      </c>
      <c r="B44" s="145" t="s">
        <v>83</v>
      </c>
      <c r="C44" s="33" t="s">
        <v>160</v>
      </c>
      <c r="D44" s="146">
        <v>6400</v>
      </c>
      <c r="E44" s="17" t="s">
        <v>18</v>
      </c>
      <c r="F44" s="147"/>
      <c r="G44" s="17" t="s">
        <v>19</v>
      </c>
      <c r="H44" s="17" t="s">
        <v>19</v>
      </c>
      <c r="I44" s="17" t="s">
        <v>20</v>
      </c>
      <c r="J44" s="17"/>
      <c r="K44" s="17"/>
      <c r="L44" s="17"/>
      <c r="M44" s="21"/>
    </row>
    <row r="45" spans="1:14" ht="24" x14ac:dyDescent="0.25">
      <c r="A45" s="19" t="s">
        <v>84</v>
      </c>
      <c r="B45" s="148" t="s">
        <v>85</v>
      </c>
      <c r="C45" s="149" t="s">
        <v>86</v>
      </c>
      <c r="D45" s="123">
        <v>9000</v>
      </c>
      <c r="E45" s="19" t="s">
        <v>18</v>
      </c>
      <c r="F45" s="144"/>
      <c r="G45" s="19" t="s">
        <v>19</v>
      </c>
      <c r="H45" s="19" t="s">
        <v>19</v>
      </c>
      <c r="I45" s="19" t="s">
        <v>20</v>
      </c>
      <c r="J45" s="19"/>
      <c r="K45" s="19"/>
      <c r="L45" s="19"/>
      <c r="M45" s="104" t="s">
        <v>182</v>
      </c>
    </row>
    <row r="46" spans="1:14" ht="24" x14ac:dyDescent="0.25">
      <c r="A46" s="19" t="s">
        <v>87</v>
      </c>
      <c r="B46" s="102" t="s">
        <v>88</v>
      </c>
      <c r="C46" s="149" t="s">
        <v>156</v>
      </c>
      <c r="D46" s="123">
        <v>56000</v>
      </c>
      <c r="E46" s="19" t="s">
        <v>18</v>
      </c>
      <c r="F46" s="19"/>
      <c r="G46" s="19" t="s">
        <v>19</v>
      </c>
      <c r="H46" s="19" t="s">
        <v>19</v>
      </c>
      <c r="I46" s="19" t="s">
        <v>20</v>
      </c>
      <c r="J46" s="19"/>
      <c r="K46" s="19">
        <f>56000*1.25</f>
        <v>70000</v>
      </c>
      <c r="L46" s="19"/>
      <c r="M46" s="104"/>
    </row>
    <row r="47" spans="1:14" ht="24" x14ac:dyDescent="0.25">
      <c r="A47" s="19" t="s">
        <v>89</v>
      </c>
      <c r="B47" s="102" t="s">
        <v>90</v>
      </c>
      <c r="C47" s="149" t="s">
        <v>156</v>
      </c>
      <c r="D47" s="123">
        <v>48000</v>
      </c>
      <c r="E47" s="19" t="s">
        <v>18</v>
      </c>
      <c r="F47" s="144"/>
      <c r="G47" s="19" t="s">
        <v>19</v>
      </c>
      <c r="H47" s="19" t="s">
        <v>19</v>
      </c>
      <c r="I47" s="19" t="s">
        <v>20</v>
      </c>
      <c r="J47" s="19"/>
      <c r="K47" s="19"/>
      <c r="L47" s="19"/>
      <c r="M47" s="104"/>
    </row>
    <row r="48" spans="1:14" ht="24" x14ac:dyDescent="0.25">
      <c r="A48" s="19" t="s">
        <v>91</v>
      </c>
      <c r="B48" s="148" t="s">
        <v>92</v>
      </c>
      <c r="C48" s="149" t="s">
        <v>93</v>
      </c>
      <c r="D48" s="123">
        <v>64000</v>
      </c>
      <c r="E48" s="19" t="s">
        <v>18</v>
      </c>
      <c r="F48" s="144"/>
      <c r="G48" s="19" t="s">
        <v>19</v>
      </c>
      <c r="H48" s="19" t="s">
        <v>19</v>
      </c>
      <c r="I48" s="19" t="s">
        <v>20</v>
      </c>
      <c r="J48" s="19"/>
      <c r="K48" s="19"/>
      <c r="L48" s="19"/>
      <c r="M48" s="104"/>
    </row>
    <row r="49" spans="1:28" ht="24" x14ac:dyDescent="0.25">
      <c r="A49" s="17" t="s">
        <v>94</v>
      </c>
      <c r="B49" s="150" t="s">
        <v>211</v>
      </c>
      <c r="C49" s="33" t="s">
        <v>95</v>
      </c>
      <c r="D49" s="146">
        <f>64000</f>
        <v>64000</v>
      </c>
      <c r="E49" s="17" t="s">
        <v>18</v>
      </c>
      <c r="F49" s="147"/>
      <c r="G49" s="17" t="s">
        <v>19</v>
      </c>
      <c r="H49" s="17" t="s">
        <v>19</v>
      </c>
      <c r="I49" s="17" t="s">
        <v>20</v>
      </c>
      <c r="J49" s="17"/>
      <c r="K49" s="17"/>
      <c r="L49" s="17"/>
      <c r="M49" s="21" t="s">
        <v>210</v>
      </c>
    </row>
    <row r="50" spans="1:28" ht="24" x14ac:dyDescent="0.25">
      <c r="A50" s="19" t="s">
        <v>96</v>
      </c>
      <c r="B50" s="102" t="s">
        <v>97</v>
      </c>
      <c r="C50" s="111" t="s">
        <v>152</v>
      </c>
      <c r="D50" s="129">
        <v>7500</v>
      </c>
      <c r="E50" s="130" t="s">
        <v>18</v>
      </c>
      <c r="F50" s="131"/>
      <c r="G50" s="130" t="s">
        <v>19</v>
      </c>
      <c r="H50" s="130" t="s">
        <v>19</v>
      </c>
      <c r="I50" s="130" t="s">
        <v>20</v>
      </c>
      <c r="J50" s="130"/>
      <c r="K50" s="130"/>
      <c r="L50" s="130"/>
      <c r="M50" s="132"/>
    </row>
    <row r="51" spans="1:28" s="58" customFormat="1" ht="20.100000000000001" customHeight="1" x14ac:dyDescent="0.2">
      <c r="A51" s="151" t="s">
        <v>173</v>
      </c>
      <c r="B51" s="100" t="s">
        <v>172</v>
      </c>
      <c r="C51" s="152">
        <v>45212200</v>
      </c>
      <c r="D51" s="101">
        <v>47000</v>
      </c>
      <c r="E51" s="153" t="s">
        <v>18</v>
      </c>
      <c r="F51" s="55"/>
      <c r="G51" s="153" t="s">
        <v>19</v>
      </c>
      <c r="H51" s="153" t="s">
        <v>19</v>
      </c>
      <c r="I51" s="153" t="s">
        <v>20</v>
      </c>
      <c r="J51" s="153"/>
      <c r="K51" s="153"/>
      <c r="L51" s="153"/>
      <c r="M51" s="154" t="s">
        <v>176</v>
      </c>
    </row>
    <row r="52" spans="1:28" s="58" customFormat="1" ht="20.100000000000001" customHeight="1" x14ac:dyDescent="0.2">
      <c r="A52" s="133" t="s">
        <v>174</v>
      </c>
      <c r="B52" s="25" t="s">
        <v>171</v>
      </c>
      <c r="C52" s="134">
        <v>45236110</v>
      </c>
      <c r="D52" s="26">
        <v>7500</v>
      </c>
      <c r="E52" s="17" t="s">
        <v>18</v>
      </c>
      <c r="F52" s="17"/>
      <c r="G52" s="17" t="s">
        <v>19</v>
      </c>
      <c r="H52" s="17" t="s">
        <v>19</v>
      </c>
      <c r="I52" s="17" t="s">
        <v>20</v>
      </c>
      <c r="J52" s="17"/>
      <c r="K52" s="17"/>
      <c r="L52" s="17"/>
      <c r="M52" s="21" t="s">
        <v>177</v>
      </c>
    </row>
    <row r="53" spans="1:28" s="58" customFormat="1" ht="20.100000000000001" customHeight="1" x14ac:dyDescent="0.2">
      <c r="A53" s="115" t="s">
        <v>184</v>
      </c>
      <c r="B53" s="115" t="s">
        <v>193</v>
      </c>
      <c r="C53" s="116">
        <v>4524100</v>
      </c>
      <c r="D53" s="117">
        <v>5600</v>
      </c>
      <c r="E53" s="118" t="s">
        <v>18</v>
      </c>
      <c r="F53" s="119"/>
      <c r="G53" s="118" t="s">
        <v>19</v>
      </c>
      <c r="H53" s="118" t="s">
        <v>19</v>
      </c>
      <c r="I53" s="118" t="s">
        <v>20</v>
      </c>
      <c r="J53" s="120"/>
      <c r="K53" s="120"/>
      <c r="L53" s="121"/>
      <c r="M53" s="122" t="s">
        <v>183</v>
      </c>
    </row>
    <row r="54" spans="1:28" s="58" customFormat="1" ht="20.100000000000001" customHeight="1" x14ac:dyDescent="0.2">
      <c r="A54" s="115" t="s">
        <v>195</v>
      </c>
      <c r="B54" s="127" t="s">
        <v>198</v>
      </c>
      <c r="C54" s="116" t="s">
        <v>157</v>
      </c>
      <c r="D54" s="117">
        <v>16000</v>
      </c>
      <c r="E54" s="118" t="s">
        <v>18</v>
      </c>
      <c r="F54" s="119"/>
      <c r="G54" s="118" t="s">
        <v>19</v>
      </c>
      <c r="H54" s="118" t="s">
        <v>19</v>
      </c>
      <c r="I54" s="118" t="s">
        <v>20</v>
      </c>
      <c r="J54" s="120"/>
      <c r="K54" s="120"/>
      <c r="L54" s="121"/>
      <c r="M54" s="122" t="s">
        <v>183</v>
      </c>
    </row>
    <row r="55" spans="1:28" s="58" customFormat="1" ht="26.25" customHeight="1" x14ac:dyDescent="0.2">
      <c r="A55" s="115" t="s">
        <v>196</v>
      </c>
      <c r="B55" s="121" t="s">
        <v>194</v>
      </c>
      <c r="C55" s="116">
        <v>45233000</v>
      </c>
      <c r="D55" s="117">
        <v>38000</v>
      </c>
      <c r="E55" s="118" t="s">
        <v>18</v>
      </c>
      <c r="F55" s="119"/>
      <c r="G55" s="118" t="s">
        <v>19</v>
      </c>
      <c r="H55" s="118" t="s">
        <v>19</v>
      </c>
      <c r="I55" s="118" t="s">
        <v>20</v>
      </c>
      <c r="J55" s="120"/>
      <c r="K55" s="120"/>
      <c r="L55" s="121"/>
      <c r="M55" s="122" t="s">
        <v>183</v>
      </c>
    </row>
    <row r="56" spans="1:28" s="58" customFormat="1" ht="26.25" customHeight="1" x14ac:dyDescent="0.2">
      <c r="A56" s="115" t="s">
        <v>204</v>
      </c>
      <c r="B56" s="121" t="s">
        <v>205</v>
      </c>
      <c r="C56" s="116">
        <v>45236210</v>
      </c>
      <c r="D56" s="117">
        <v>29000</v>
      </c>
      <c r="E56" s="118" t="s">
        <v>18</v>
      </c>
      <c r="F56" s="119"/>
      <c r="G56" s="118" t="s">
        <v>19</v>
      </c>
      <c r="H56" s="118" t="s">
        <v>19</v>
      </c>
      <c r="I56" s="118" t="s">
        <v>20</v>
      </c>
      <c r="J56" s="120"/>
      <c r="K56" s="120"/>
      <c r="L56" s="121"/>
      <c r="M56" s="122" t="s">
        <v>206</v>
      </c>
    </row>
    <row r="57" spans="1:28" s="200" customFormat="1" ht="26.25" customHeight="1" x14ac:dyDescent="0.2">
      <c r="A57" s="115" t="s">
        <v>212</v>
      </c>
      <c r="B57" s="127" t="s">
        <v>110</v>
      </c>
      <c r="C57" s="198" t="s">
        <v>164</v>
      </c>
      <c r="D57" s="199">
        <v>38000</v>
      </c>
      <c r="E57" s="118" t="s">
        <v>18</v>
      </c>
      <c r="F57" s="119"/>
      <c r="G57" s="118" t="s">
        <v>19</v>
      </c>
      <c r="H57" s="118" t="s">
        <v>19</v>
      </c>
      <c r="I57" s="118" t="s">
        <v>20</v>
      </c>
      <c r="J57" s="120"/>
      <c r="K57" s="120"/>
      <c r="L57" s="121"/>
      <c r="M57" s="122" t="s">
        <v>210</v>
      </c>
    </row>
    <row r="58" spans="1:28" ht="15.75" thickBot="1" x14ac:dyDescent="0.3">
      <c r="A58" s="211" t="s">
        <v>98</v>
      </c>
      <c r="B58" s="212"/>
      <c r="C58" s="212"/>
      <c r="D58" s="212"/>
      <c r="E58" s="212"/>
      <c r="F58" s="212"/>
      <c r="G58" s="212"/>
      <c r="H58" s="212"/>
      <c r="I58" s="212"/>
      <c r="J58" s="212"/>
      <c r="K58" s="212"/>
      <c r="L58" s="212"/>
      <c r="M58" s="213"/>
    </row>
    <row r="59" spans="1:28" ht="24" x14ac:dyDescent="0.25">
      <c r="A59" s="92" t="s">
        <v>99</v>
      </c>
      <c r="B59" s="155" t="s">
        <v>100</v>
      </c>
      <c r="C59" s="156" t="s">
        <v>161</v>
      </c>
      <c r="D59" s="157">
        <v>9600</v>
      </c>
      <c r="E59" s="92" t="s">
        <v>18</v>
      </c>
      <c r="F59" s="92"/>
      <c r="G59" s="92" t="s">
        <v>19</v>
      </c>
      <c r="H59" s="92" t="s">
        <v>19</v>
      </c>
      <c r="I59" s="92" t="s">
        <v>20</v>
      </c>
      <c r="J59" s="92"/>
      <c r="K59" s="92"/>
      <c r="L59" s="92"/>
      <c r="M59" s="158"/>
    </row>
    <row r="60" spans="1:28" ht="24" x14ac:dyDescent="0.25">
      <c r="A60" s="17" t="s">
        <v>101</v>
      </c>
      <c r="B60" s="25" t="s">
        <v>102</v>
      </c>
      <c r="C60" s="15" t="s">
        <v>162</v>
      </c>
      <c r="D60" s="97">
        <v>8000</v>
      </c>
      <c r="E60" s="17" t="s">
        <v>18</v>
      </c>
      <c r="F60" s="17"/>
      <c r="G60" s="17" t="s">
        <v>19</v>
      </c>
      <c r="H60" s="17" t="s">
        <v>19</v>
      </c>
      <c r="I60" s="17" t="s">
        <v>20</v>
      </c>
      <c r="J60" s="17"/>
      <c r="K60" s="17"/>
      <c r="L60" s="17"/>
      <c r="M60" s="21"/>
    </row>
    <row r="61" spans="1:28" ht="24" x14ac:dyDescent="0.25">
      <c r="A61" s="109" t="s">
        <v>103</v>
      </c>
      <c r="B61" s="110" t="s">
        <v>104</v>
      </c>
      <c r="C61" s="159" t="s">
        <v>163</v>
      </c>
      <c r="D61" s="112">
        <v>12000</v>
      </c>
      <c r="E61" s="19" t="s">
        <v>18</v>
      </c>
      <c r="F61" s="19"/>
      <c r="G61" s="19" t="s">
        <v>19</v>
      </c>
      <c r="H61" s="19" t="s">
        <v>19</v>
      </c>
      <c r="I61" s="19" t="s">
        <v>20</v>
      </c>
      <c r="J61" s="144"/>
      <c r="K61" s="144"/>
      <c r="L61" s="144"/>
      <c r="M61" s="160"/>
      <c r="N61" s="63"/>
      <c r="O61" s="63"/>
      <c r="P61" s="63"/>
      <c r="Q61" s="63"/>
      <c r="R61" s="63"/>
      <c r="S61" s="63"/>
      <c r="T61" s="63"/>
      <c r="U61" s="63"/>
      <c r="V61" s="63"/>
      <c r="W61" s="63"/>
      <c r="X61" s="63"/>
      <c r="Y61" s="63"/>
      <c r="Z61" s="63"/>
      <c r="AA61" s="63"/>
      <c r="AB61" s="63"/>
    </row>
    <row r="62" spans="1:28" ht="24" x14ac:dyDescent="0.25">
      <c r="A62" s="161" t="s">
        <v>105</v>
      </c>
      <c r="B62" s="128" t="s">
        <v>106</v>
      </c>
      <c r="C62" s="162" t="s">
        <v>163</v>
      </c>
      <c r="D62" s="97">
        <f>18200+4000</f>
        <v>22200</v>
      </c>
      <c r="E62" s="17" t="s">
        <v>18</v>
      </c>
      <c r="F62" s="17"/>
      <c r="G62" s="17" t="s">
        <v>19</v>
      </c>
      <c r="H62" s="17" t="s">
        <v>19</v>
      </c>
      <c r="I62" s="17" t="s">
        <v>20</v>
      </c>
      <c r="J62" s="147"/>
      <c r="K62" s="147"/>
      <c r="L62" s="147"/>
      <c r="M62" s="99"/>
      <c r="N62" s="63"/>
      <c r="O62" s="63"/>
      <c r="P62" s="63"/>
      <c r="Q62" s="63"/>
      <c r="R62" s="63"/>
      <c r="S62" s="63"/>
      <c r="T62" s="63"/>
      <c r="U62" s="63"/>
      <c r="V62" s="63"/>
      <c r="W62" s="63"/>
      <c r="X62" s="63"/>
      <c r="Y62" s="63"/>
      <c r="Z62" s="63"/>
      <c r="AA62" s="63"/>
      <c r="AB62" s="63"/>
    </row>
    <row r="63" spans="1:28" s="114" customFormat="1" ht="24" x14ac:dyDescent="0.25">
      <c r="A63" s="109" t="s">
        <v>202</v>
      </c>
      <c r="B63" s="110" t="s">
        <v>203</v>
      </c>
      <c r="C63" s="111">
        <v>39295100</v>
      </c>
      <c r="D63" s="112">
        <v>5300</v>
      </c>
      <c r="E63" s="19" t="s">
        <v>18</v>
      </c>
      <c r="F63" s="19"/>
      <c r="G63" s="19" t="s">
        <v>19</v>
      </c>
      <c r="H63" s="19" t="s">
        <v>19</v>
      </c>
      <c r="I63" s="19" t="s">
        <v>20</v>
      </c>
      <c r="J63" s="19"/>
      <c r="K63" s="19"/>
      <c r="L63" s="19"/>
      <c r="M63" s="104" t="s">
        <v>206</v>
      </c>
      <c r="N63" s="113"/>
      <c r="O63" s="113"/>
      <c r="P63" s="113"/>
      <c r="Q63" s="113"/>
      <c r="R63" s="113"/>
      <c r="S63" s="113"/>
      <c r="T63" s="113"/>
      <c r="U63" s="113"/>
      <c r="V63" s="113"/>
      <c r="W63" s="113"/>
      <c r="X63" s="113"/>
      <c r="Y63" s="113"/>
      <c r="Z63" s="113"/>
      <c r="AA63" s="113"/>
      <c r="AB63" s="113"/>
    </row>
    <row r="64" spans="1:28" s="114" customFormat="1" x14ac:dyDescent="0.25">
      <c r="A64" s="175"/>
      <c r="B64" s="176"/>
      <c r="C64" s="159"/>
      <c r="D64" s="112"/>
      <c r="E64" s="144"/>
      <c r="F64" s="144"/>
      <c r="G64" s="144"/>
      <c r="H64" s="144"/>
      <c r="I64" s="144"/>
      <c r="J64" s="144"/>
      <c r="K64" s="144"/>
      <c r="L64" s="144"/>
      <c r="M64" s="160"/>
      <c r="N64" s="113"/>
      <c r="O64" s="113"/>
      <c r="P64" s="113"/>
      <c r="Q64" s="113"/>
      <c r="R64" s="113"/>
      <c r="S64" s="113"/>
      <c r="T64" s="113"/>
      <c r="U64" s="113"/>
      <c r="V64" s="113"/>
      <c r="W64" s="113"/>
      <c r="X64" s="113"/>
      <c r="Y64" s="113"/>
      <c r="Z64" s="113"/>
      <c r="AA64" s="113"/>
      <c r="AB64" s="113"/>
    </row>
    <row r="65" spans="1:28" x14ac:dyDescent="0.25">
      <c r="A65" s="214" t="s">
        <v>107</v>
      </c>
      <c r="B65" s="215"/>
      <c r="C65" s="163"/>
      <c r="D65" s="164">
        <f>SUM(D8:D62)-D61-D59-D47-D45-D43-D42-D41-D34-D23-D18-D15-D13-D9-D63-D53-D48-D25-D24-D14-D31-D55-D56-D21-D54-D12-D46-D26-D30-D57-D22</f>
        <v>516757</v>
      </c>
      <c r="E65" s="163"/>
      <c r="F65" s="163"/>
      <c r="G65" s="163"/>
      <c r="H65" s="163"/>
      <c r="I65" s="163"/>
      <c r="J65" s="163"/>
      <c r="K65" s="163"/>
      <c r="L65" s="163"/>
      <c r="M65" s="165"/>
      <c r="N65" s="63"/>
      <c r="O65" s="63"/>
      <c r="P65" s="63"/>
      <c r="Q65" s="63"/>
      <c r="R65" s="63"/>
      <c r="S65" s="63"/>
      <c r="T65" s="63"/>
      <c r="U65" s="63"/>
      <c r="V65" s="63"/>
      <c r="W65" s="63"/>
      <c r="X65" s="63"/>
      <c r="Y65" s="63"/>
      <c r="Z65" s="63"/>
      <c r="AA65" s="63"/>
      <c r="AB65" s="63"/>
    </row>
    <row r="66" spans="1:28" x14ac:dyDescent="0.25">
      <c r="A66" s="166"/>
      <c r="B66" s="163"/>
      <c r="C66" s="167"/>
      <c r="D66" s="168"/>
      <c r="E66" s="147"/>
      <c r="F66" s="147"/>
      <c r="G66" s="147"/>
      <c r="H66" s="147"/>
      <c r="I66" s="147"/>
      <c r="J66" s="147"/>
      <c r="K66" s="147"/>
      <c r="L66" s="147"/>
      <c r="M66" s="99"/>
    </row>
    <row r="67" spans="1:28" ht="15.75" thickBot="1" x14ac:dyDescent="0.3">
      <c r="A67" s="201" t="s">
        <v>108</v>
      </c>
      <c r="B67" s="202"/>
      <c r="C67" s="203"/>
      <c r="D67" s="169"/>
      <c r="E67" s="170"/>
      <c r="F67" s="170"/>
      <c r="G67" s="170"/>
      <c r="H67" s="170"/>
      <c r="I67" s="170"/>
      <c r="J67" s="170"/>
      <c r="K67" s="170"/>
      <c r="L67" s="170"/>
      <c r="M67" s="171"/>
    </row>
    <row r="68" spans="1:28" ht="15.75" thickBot="1" x14ac:dyDescent="0.3">
      <c r="A68" s="216" t="s">
        <v>51</v>
      </c>
      <c r="B68" s="217"/>
      <c r="C68" s="217"/>
      <c r="D68" s="217"/>
      <c r="E68" s="217"/>
      <c r="F68" s="217"/>
      <c r="G68" s="217"/>
      <c r="H68" s="217"/>
      <c r="I68" s="217"/>
      <c r="J68" s="217"/>
      <c r="K68" s="217"/>
      <c r="L68" s="217"/>
      <c r="M68" s="218"/>
    </row>
    <row r="69" spans="1:28" ht="36" x14ac:dyDescent="0.25">
      <c r="A69" s="19" t="s">
        <v>109</v>
      </c>
      <c r="B69" s="102" t="s">
        <v>110</v>
      </c>
      <c r="C69" s="111" t="s">
        <v>164</v>
      </c>
      <c r="D69" s="112">
        <v>147000</v>
      </c>
      <c r="E69" s="19" t="s">
        <v>111</v>
      </c>
      <c r="F69" s="19"/>
      <c r="G69" s="19" t="s">
        <v>19</v>
      </c>
      <c r="H69" s="19" t="s">
        <v>19</v>
      </c>
      <c r="I69" s="19" t="s">
        <v>20</v>
      </c>
      <c r="J69" s="19" t="s">
        <v>112</v>
      </c>
      <c r="K69" s="19" t="s">
        <v>113</v>
      </c>
      <c r="L69" s="98"/>
      <c r="M69" s="104" t="s">
        <v>209</v>
      </c>
    </row>
    <row r="70" spans="1:28" ht="36" x14ac:dyDescent="0.25">
      <c r="A70" s="12" t="s">
        <v>114</v>
      </c>
      <c r="B70" s="10" t="s">
        <v>213</v>
      </c>
      <c r="C70" s="181" t="s">
        <v>165</v>
      </c>
      <c r="D70" s="11">
        <f>2973431.51/1.25</f>
        <v>2378745.2079999996</v>
      </c>
      <c r="E70" s="12" t="s">
        <v>111</v>
      </c>
      <c r="F70" s="32"/>
      <c r="G70" s="12" t="s">
        <v>19</v>
      </c>
      <c r="H70" s="12" t="s">
        <v>40</v>
      </c>
      <c r="I70" s="12" t="s">
        <v>20</v>
      </c>
      <c r="J70" s="12" t="s">
        <v>115</v>
      </c>
      <c r="K70" s="12" t="s">
        <v>216</v>
      </c>
      <c r="L70" s="34"/>
      <c r="M70" s="182" t="s">
        <v>219</v>
      </c>
    </row>
    <row r="71" spans="1:28" ht="36" x14ac:dyDescent="0.25">
      <c r="A71" s="19" t="s">
        <v>116</v>
      </c>
      <c r="B71" s="102" t="s">
        <v>117</v>
      </c>
      <c r="C71" s="98" t="s">
        <v>93</v>
      </c>
      <c r="D71" s="103">
        <v>380000</v>
      </c>
      <c r="E71" s="19" t="s">
        <v>111</v>
      </c>
      <c r="F71" s="19"/>
      <c r="G71" s="19" t="s">
        <v>19</v>
      </c>
      <c r="H71" s="19" t="s">
        <v>19</v>
      </c>
      <c r="I71" s="19" t="s">
        <v>20</v>
      </c>
      <c r="J71" s="19" t="s">
        <v>118</v>
      </c>
      <c r="K71" s="19" t="s">
        <v>119</v>
      </c>
      <c r="L71" s="98"/>
      <c r="M71" s="104"/>
      <c r="N71" s="63"/>
      <c r="O71" s="65"/>
    </row>
    <row r="72" spans="1:28" ht="36" x14ac:dyDescent="0.25">
      <c r="A72" s="17" t="s">
        <v>120</v>
      </c>
      <c r="B72" s="25" t="s">
        <v>121</v>
      </c>
      <c r="C72" s="20" t="s">
        <v>166</v>
      </c>
      <c r="D72" s="66">
        <v>134653.68</v>
      </c>
      <c r="E72" s="17" t="s">
        <v>111</v>
      </c>
      <c r="F72" s="19"/>
      <c r="G72" s="17" t="s">
        <v>19</v>
      </c>
      <c r="H72" s="17" t="s">
        <v>40</v>
      </c>
      <c r="I72" s="17" t="s">
        <v>20</v>
      </c>
      <c r="J72" s="17" t="s">
        <v>118</v>
      </c>
      <c r="K72" s="17" t="s">
        <v>122</v>
      </c>
      <c r="L72" s="98"/>
      <c r="M72" s="21" t="s">
        <v>175</v>
      </c>
    </row>
    <row r="73" spans="1:28" ht="36" x14ac:dyDescent="0.25">
      <c r="A73" s="19" t="s">
        <v>126</v>
      </c>
      <c r="B73" s="102" t="s">
        <v>123</v>
      </c>
      <c r="C73" s="111" t="s">
        <v>167</v>
      </c>
      <c r="D73" s="129">
        <v>385000</v>
      </c>
      <c r="E73" s="19" t="s">
        <v>111</v>
      </c>
      <c r="F73" s="19"/>
      <c r="G73" s="19" t="s">
        <v>19</v>
      </c>
      <c r="H73" s="19" t="s">
        <v>19</v>
      </c>
      <c r="I73" s="19" t="s">
        <v>20</v>
      </c>
      <c r="J73" s="19" t="s">
        <v>118</v>
      </c>
      <c r="K73" s="19" t="s">
        <v>124</v>
      </c>
      <c r="L73" s="98"/>
      <c r="M73" s="104"/>
      <c r="O73" s="180"/>
    </row>
    <row r="74" spans="1:28" x14ac:dyDescent="0.25">
      <c r="A74" s="55"/>
      <c r="B74" s="56"/>
      <c r="C74" s="172"/>
      <c r="D74" s="61"/>
      <c r="E74" s="55"/>
      <c r="F74" s="173"/>
      <c r="G74" s="55"/>
      <c r="H74" s="55"/>
      <c r="I74" s="55"/>
      <c r="J74" s="55"/>
      <c r="K74" s="55"/>
      <c r="L74" s="174"/>
      <c r="M74" s="60"/>
    </row>
    <row r="75" spans="1:28" x14ac:dyDescent="0.25">
      <c r="A75" s="35"/>
      <c r="B75" s="36"/>
      <c r="C75" s="37"/>
      <c r="D75" s="38"/>
      <c r="E75" s="41" t="s">
        <v>14</v>
      </c>
      <c r="F75" s="39"/>
      <c r="G75" s="35"/>
      <c r="H75" s="35"/>
      <c r="I75" s="35"/>
      <c r="J75" s="35"/>
      <c r="K75" s="35"/>
      <c r="L75" s="40"/>
      <c r="M75" s="42"/>
      <c r="O75" s="180"/>
    </row>
    <row r="76" spans="1:28" ht="36" x14ac:dyDescent="0.25">
      <c r="A76" s="68" t="s">
        <v>168</v>
      </c>
      <c r="B76" s="32" t="s">
        <v>214</v>
      </c>
      <c r="C76" s="34" t="s">
        <v>125</v>
      </c>
      <c r="D76" s="226">
        <f>89202.95/1.25</f>
        <v>71362.36</v>
      </c>
      <c r="E76" s="34" t="s">
        <v>111</v>
      </c>
      <c r="F76" s="34"/>
      <c r="G76" s="32" t="s">
        <v>19</v>
      </c>
      <c r="H76" s="32" t="s">
        <v>40</v>
      </c>
      <c r="I76" s="32" t="s">
        <v>20</v>
      </c>
      <c r="J76" s="32" t="s">
        <v>115</v>
      </c>
      <c r="K76" s="32" t="s">
        <v>217</v>
      </c>
      <c r="L76" s="34"/>
      <c r="M76" s="34" t="s">
        <v>220</v>
      </c>
      <c r="O76" s="180"/>
    </row>
    <row r="77" spans="1:28" ht="36.75" thickBot="1" x14ac:dyDescent="0.3">
      <c r="A77" s="32" t="s">
        <v>169</v>
      </c>
      <c r="B77" s="68" t="s">
        <v>207</v>
      </c>
      <c r="C77" s="178" t="s">
        <v>127</v>
      </c>
      <c r="D77" s="179">
        <v>58400</v>
      </c>
      <c r="E77" s="32" t="s">
        <v>111</v>
      </c>
      <c r="F77" s="32"/>
      <c r="G77" s="32" t="s">
        <v>19</v>
      </c>
      <c r="H77" s="32" t="s">
        <v>19</v>
      </c>
      <c r="I77" s="32" t="s">
        <v>20</v>
      </c>
      <c r="J77" s="19" t="s">
        <v>118</v>
      </c>
      <c r="K77" s="32" t="s">
        <v>128</v>
      </c>
      <c r="L77" s="34"/>
      <c r="M77" s="72"/>
    </row>
    <row r="78" spans="1:28" ht="15.75" thickBot="1" x14ac:dyDescent="0.3">
      <c r="A78" s="43"/>
      <c r="B78" s="44"/>
      <c r="C78" s="45"/>
      <c r="D78" s="46"/>
      <c r="E78" s="47" t="s">
        <v>98</v>
      </c>
      <c r="F78" s="48"/>
      <c r="G78" s="49"/>
      <c r="H78" s="49"/>
      <c r="I78" s="49"/>
      <c r="J78" s="49"/>
      <c r="K78" s="49"/>
      <c r="L78" s="50"/>
      <c r="M78" s="51"/>
    </row>
    <row r="79" spans="1:28" ht="24" x14ac:dyDescent="0.25">
      <c r="A79" s="92" t="s">
        <v>170</v>
      </c>
      <c r="B79" s="71" t="s">
        <v>129</v>
      </c>
      <c r="C79" s="93">
        <v>32323500</v>
      </c>
      <c r="D79" s="94">
        <f>44000+40200-18200-16000</f>
        <v>50000</v>
      </c>
      <c r="E79" s="71" t="s">
        <v>111</v>
      </c>
      <c r="F79" s="71"/>
      <c r="G79" s="71" t="s">
        <v>19</v>
      </c>
      <c r="H79" s="71" t="s">
        <v>19</v>
      </c>
      <c r="I79" s="71" t="s">
        <v>20</v>
      </c>
      <c r="J79" s="71" t="s">
        <v>130</v>
      </c>
      <c r="K79" s="71" t="s">
        <v>124</v>
      </c>
      <c r="L79" s="105"/>
      <c r="M79" s="95"/>
    </row>
    <row r="80" spans="1:28" ht="24" x14ac:dyDescent="0.25">
      <c r="A80" s="18" t="s">
        <v>226</v>
      </c>
      <c r="B80" s="10" t="s">
        <v>55</v>
      </c>
      <c r="C80" s="141" t="s">
        <v>149</v>
      </c>
      <c r="D80" s="183">
        <v>396000</v>
      </c>
      <c r="E80" s="184" t="s">
        <v>227</v>
      </c>
      <c r="F80" s="32"/>
      <c r="G80" s="12" t="s">
        <v>222</v>
      </c>
      <c r="H80" s="185" t="s">
        <v>222</v>
      </c>
      <c r="I80" s="8" t="s">
        <v>224</v>
      </c>
      <c r="J80" s="12" t="s">
        <v>228</v>
      </c>
      <c r="K80" s="12" t="s">
        <v>229</v>
      </c>
      <c r="L80" s="34"/>
      <c r="M80" s="182"/>
    </row>
    <row r="81" spans="1:13" x14ac:dyDescent="0.25">
      <c r="A81" s="219" t="s">
        <v>131</v>
      </c>
      <c r="B81" s="220"/>
      <c r="C81" s="221"/>
      <c r="D81" s="52">
        <f>SUM(D69:D80)-D73-D79-D71-D69-D77-D76</f>
        <v>2909398.8879999998</v>
      </c>
      <c r="E81" s="53"/>
      <c r="F81" s="53"/>
      <c r="G81" s="53"/>
      <c r="H81" s="53"/>
      <c r="I81" s="53"/>
      <c r="J81" s="53"/>
      <c r="K81" s="53"/>
      <c r="L81" s="53"/>
      <c r="M81" s="54"/>
    </row>
    <row r="82" spans="1:13" x14ac:dyDescent="0.25">
      <c r="A82" s="219" t="s">
        <v>132</v>
      </c>
      <c r="B82" s="220"/>
      <c r="C82" s="221"/>
      <c r="D82" s="52">
        <f>D81+D65</f>
        <v>3426155.8879999998</v>
      </c>
      <c r="E82" s="53"/>
      <c r="F82" s="53"/>
      <c r="G82" s="53"/>
      <c r="H82" s="53"/>
      <c r="I82" s="53"/>
      <c r="J82" s="53"/>
      <c r="K82" s="53"/>
      <c r="L82" s="53"/>
      <c r="M82" s="54"/>
    </row>
    <row r="83" spans="1:13" x14ac:dyDescent="0.25">
      <c r="A83" s="55"/>
      <c r="B83" s="56"/>
      <c r="C83" s="60"/>
      <c r="D83" s="61"/>
      <c r="E83" s="55"/>
      <c r="F83" s="55"/>
      <c r="G83" s="55"/>
      <c r="H83" s="55"/>
      <c r="I83" s="55"/>
      <c r="J83" s="55"/>
      <c r="K83" s="55"/>
      <c r="L83" s="55"/>
      <c r="M83" s="60"/>
    </row>
    <row r="84" spans="1:13" x14ac:dyDescent="0.25">
      <c r="A84" s="222" t="s">
        <v>133</v>
      </c>
      <c r="B84" s="222"/>
      <c r="C84" s="222"/>
      <c r="D84" s="222"/>
      <c r="E84" s="222"/>
      <c r="F84" s="55"/>
      <c r="G84" s="55"/>
      <c r="H84" s="55"/>
      <c r="I84" s="55"/>
      <c r="J84" s="55"/>
      <c r="K84" s="55"/>
      <c r="L84" s="55"/>
      <c r="M84" s="60"/>
    </row>
    <row r="85" spans="1:13" x14ac:dyDescent="0.25">
      <c r="A85" s="55"/>
      <c r="B85" s="56"/>
      <c r="C85" s="60"/>
      <c r="D85" s="61"/>
      <c r="E85" s="55"/>
      <c r="F85" s="55"/>
      <c r="G85" s="55"/>
      <c r="H85" s="55"/>
      <c r="I85" s="55"/>
      <c r="J85" s="55"/>
      <c r="K85" s="55"/>
      <c r="L85" s="55"/>
      <c r="M85" s="60"/>
    </row>
    <row r="86" spans="1:13" x14ac:dyDescent="0.25">
      <c r="A86" s="223" t="s">
        <v>134</v>
      </c>
      <c r="B86" s="223"/>
      <c r="C86" s="60"/>
      <c r="D86" s="61"/>
      <c r="E86" s="55"/>
      <c r="F86" s="55"/>
      <c r="G86" s="55"/>
      <c r="H86" s="55"/>
      <c r="I86" s="55"/>
      <c r="J86" s="55"/>
      <c r="K86" s="55"/>
      <c r="L86" s="55"/>
      <c r="M86" s="60"/>
    </row>
    <row r="87" spans="1:13" x14ac:dyDescent="0.25">
      <c r="A87" s="55"/>
      <c r="B87" s="56"/>
      <c r="C87" s="60"/>
      <c r="D87" s="61"/>
      <c r="E87" s="55"/>
      <c r="F87" s="55"/>
      <c r="G87" s="55"/>
      <c r="H87" s="55"/>
      <c r="I87" s="55"/>
      <c r="J87" s="55"/>
      <c r="K87" s="55"/>
      <c r="L87" s="55"/>
      <c r="M87" s="60"/>
    </row>
    <row r="88" spans="1:13" x14ac:dyDescent="0.25">
      <c r="A88" s="55"/>
      <c r="B88" s="56"/>
      <c r="C88" s="60"/>
      <c r="D88" s="61"/>
      <c r="E88" s="55"/>
      <c r="F88" s="55"/>
      <c r="G88" s="55"/>
      <c r="H88" s="55"/>
      <c r="I88" s="55"/>
      <c r="J88" s="55"/>
      <c r="K88" s="55"/>
      <c r="L88" s="55"/>
      <c r="M88" s="60"/>
    </row>
    <row r="89" spans="1:13" x14ac:dyDescent="0.25">
      <c r="A89" s="57" t="s">
        <v>135</v>
      </c>
      <c r="B89" s="177"/>
      <c r="C89" s="62"/>
      <c r="D89" s="61"/>
      <c r="E89" s="55"/>
      <c r="F89" s="55"/>
      <c r="G89" s="55"/>
      <c r="H89" s="55"/>
      <c r="I89" s="55"/>
      <c r="J89" s="55"/>
      <c r="K89" s="55"/>
      <c r="L89" s="55"/>
      <c r="M89" s="60"/>
    </row>
    <row r="90" spans="1:13" x14ac:dyDescent="0.25">
      <c r="A90" s="57" t="s">
        <v>232</v>
      </c>
      <c r="B90" s="177"/>
      <c r="C90" s="62"/>
      <c r="D90" s="61"/>
      <c r="E90" s="55"/>
      <c r="F90" s="55"/>
      <c r="G90" s="55"/>
      <c r="H90" s="55"/>
      <c r="I90" s="55"/>
      <c r="J90" s="55"/>
      <c r="K90" s="55"/>
      <c r="L90" s="55"/>
      <c r="M90" s="60"/>
    </row>
    <row r="91" spans="1:13" x14ac:dyDescent="0.25">
      <c r="A91" s="57" t="s">
        <v>233</v>
      </c>
      <c r="B91" s="177"/>
      <c r="C91" s="62"/>
      <c r="D91" s="61"/>
      <c r="E91" s="55"/>
      <c r="F91" s="55"/>
      <c r="G91" s="55"/>
      <c r="H91" s="55"/>
      <c r="I91" s="55"/>
      <c r="J91" s="55"/>
      <c r="K91" s="55"/>
      <c r="L91" s="55"/>
      <c r="M91" s="60"/>
    </row>
    <row r="92" spans="1:13" x14ac:dyDescent="0.25">
      <c r="A92" s="55"/>
      <c r="B92" s="56"/>
      <c r="C92" s="60"/>
      <c r="D92" s="61"/>
      <c r="E92" s="62" t="s">
        <v>136</v>
      </c>
      <c r="F92" s="62"/>
      <c r="G92" s="55"/>
      <c r="H92" s="55"/>
      <c r="I92" s="55"/>
      <c r="J92" s="55"/>
      <c r="K92" s="55"/>
      <c r="L92" s="55"/>
      <c r="M92" s="60"/>
    </row>
    <row r="93" spans="1:13" x14ac:dyDescent="0.25">
      <c r="A93" s="55"/>
      <c r="B93" s="56"/>
      <c r="C93" s="60"/>
      <c r="D93" s="61"/>
      <c r="E93" s="57" t="s">
        <v>208</v>
      </c>
      <c r="F93" s="62"/>
      <c r="G93" s="55"/>
      <c r="H93" s="55"/>
      <c r="I93" s="55"/>
      <c r="J93" s="55"/>
      <c r="K93" s="55"/>
      <c r="L93" s="55"/>
      <c r="M93" s="60"/>
    </row>
    <row r="94" spans="1:13" x14ac:dyDescent="0.25">
      <c r="A94" s="63"/>
      <c r="B94" s="62"/>
      <c r="C94" s="63"/>
      <c r="D94" s="64"/>
      <c r="E94" s="63"/>
      <c r="F94" s="63"/>
      <c r="G94" s="63"/>
      <c r="H94" s="63"/>
      <c r="I94" s="63"/>
      <c r="J94" s="63"/>
      <c r="K94" s="63"/>
      <c r="L94" s="63"/>
      <c r="M94" s="63"/>
    </row>
  </sheetData>
  <mergeCells count="12">
    <mergeCell ref="A68:M68"/>
    <mergeCell ref="A81:C81"/>
    <mergeCell ref="A82:C82"/>
    <mergeCell ref="A84:E84"/>
    <mergeCell ref="A86:B86"/>
    <mergeCell ref="A67:C67"/>
    <mergeCell ref="B1:H3"/>
    <mergeCell ref="A6:M6"/>
    <mergeCell ref="A7:M7"/>
    <mergeCell ref="A28:M28"/>
    <mergeCell ref="A58:M58"/>
    <mergeCell ref="A65:B65"/>
  </mergeCells>
  <phoneticPr fontId="6" type="noConversion"/>
  <dataValidations count="1">
    <dataValidation allowBlank="1" showInputMessage="1" showErrorMessage="1" promptTitle="CPV" prompt="Je obavezan podatak" sqref="C59:C64 C30:C36 C73:C75 C39:C50 C69:C70 C8:C22 C57 C27 C78:C80" xr:uid="{55E80DDB-8882-4A30-BEF9-A339FC5C0A07}"/>
  </dataValidations>
  <hyperlinks>
    <hyperlink ref="A86" r:id="rId1" xr:uid="{7F9635EB-6E6C-4FFC-B4FB-1706D43A4A2E}"/>
  </hyperlinks>
  <pageMargins left="0.7" right="0.7" top="0.75" bottom="0.75" header="0.3" footer="0.3"/>
  <pageSetup paperSize="9" fitToHeight="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plan nabave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Ivana M</cp:lastModifiedBy>
  <cp:lastPrinted>2025-09-18T12:31:34Z</cp:lastPrinted>
  <dcterms:created xsi:type="dcterms:W3CDTF">2025-01-16T09:24:21Z</dcterms:created>
  <dcterms:modified xsi:type="dcterms:W3CDTF">2025-12-18T12:59:53Z</dcterms:modified>
</cp:coreProperties>
</file>